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80" windowHeight="7890" tabRatio="500" activeTab="1"/>
  </bookViews>
  <sheets>
    <sheet name="Тит лист" sheetId="1" r:id="rId1"/>
    <sheet name="план" sheetId="2" r:id="rId2"/>
  </sheets>
  <definedNames>
    <definedName name="_xlnm.Print_Area" localSheetId="0">'Тит лист'!$A$1:$BA$38</definedName>
    <definedName name="_xlnm.Print_Area" localSheetId="0">'Тит лист'!$A$1:$BA$38</definedName>
  </definedNames>
  <calcPr fullCalcOnLoad="1"/>
</workbook>
</file>

<file path=xl/sharedStrings.xml><?xml version="1.0" encoding="utf-8"?>
<sst xmlns="http://schemas.openxmlformats.org/spreadsheetml/2006/main" count="465" uniqueCount="245">
  <si>
    <t>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</si>
  <si>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</si>
  <si>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</si>
  <si>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</si>
  <si>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Ученым Советом МГУ</t>
  </si>
  <si>
    <t>Направление подготовки:</t>
  </si>
  <si>
    <t>протокол №_____ от __________________</t>
  </si>
  <si>
    <t>Название образовательной программы:</t>
  </si>
  <si>
    <t>Программа подготовки:</t>
  </si>
  <si>
    <t>Квалификация:</t>
  </si>
  <si>
    <t>Срок обучения:</t>
  </si>
  <si>
    <t>Форма обучения: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</si>
  <si>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</si>
  <si>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</si>
  <si>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</si>
  <si>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</si>
  <si>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</si>
  <si>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</si>
  <si>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</si>
  <si>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</si>
  <si>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</si>
  <si>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</si>
  <si>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</si>
  <si>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</si>
  <si>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</si>
  <si>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</si>
  <si>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</si>
  <si>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</si>
  <si>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</si>
  <si>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</si>
  <si>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</si>
  <si>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</si>
  <si>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</si>
  <si>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</si>
  <si>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</si>
  <si>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</si>
  <si>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</si>
  <si>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</si>
  <si>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</si>
  <si>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</si>
  <si>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</si>
  <si>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</si>
  <si>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</si>
  <si>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</si>
  <si>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</si>
  <si>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</si>
  <si>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Подготовка к процедуре защиты и защита выпускной квалификационной работы</t>
  </si>
  <si>
    <t>V. ПЛАН УЧЕБНОГО ПРОЦЕССА</t>
  </si>
  <si>
    <t>Шифр</t>
  </si>
  <si>
    <t>Название учебной дисциплины</t>
  </si>
  <si>
    <t>Распределение по семестрам</t>
  </si>
  <si>
    <t>Количество зачетных единиц</t>
  </si>
  <si>
    <t>Количество часов</t>
  </si>
  <si>
    <t>Распределение зачетных единиц по курсам и семестрам</t>
  </si>
  <si>
    <t>экзамены</t>
  </si>
  <si>
    <t>зачеты</t>
  </si>
  <si>
    <t>Курсовые</t>
  </si>
  <si>
    <t>общий объем</t>
  </si>
  <si>
    <t>Аудиторных</t>
  </si>
  <si>
    <t>самостоятельная работа</t>
  </si>
  <si>
    <t>1 курс</t>
  </si>
  <si>
    <t>2 курс</t>
  </si>
  <si>
    <t>3 курс</t>
  </si>
  <si>
    <t>4 курс</t>
  </si>
  <si>
    <t xml:space="preserve">работы </t>
  </si>
  <si>
    <t>проекты</t>
  </si>
  <si>
    <t>всего</t>
  </si>
  <si>
    <t>в том числе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</si>
  <si>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</si>
  <si>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</si>
  <si>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</si>
  <si>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</si>
  <si>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</si>
  <si>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</si>
  <si>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</si>
  <si>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</si>
  <si>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Количество недель в семестр</t>
  </si>
  <si>
    <t>лекции</t>
  </si>
  <si>
    <t>лабораторные работы</t>
  </si>
  <si>
    <t>практические, семинарские занятия</t>
  </si>
  <si>
    <t>Блок 1. 
БАЗОВАЯ ЧАСТЬ</t>
  </si>
  <si>
    <t>1.1. Гуманитарные и социально-экономические учебные дисциплины</t>
  </si>
  <si>
    <t>БГБ 1.1.1</t>
  </si>
  <si>
    <t>Философия</t>
  </si>
  <si>
    <t>БГБ 1.1.2</t>
  </si>
  <si>
    <t>История (всеобщая история)</t>
  </si>
  <si>
    <t>БГБ 1.1.3</t>
  </si>
  <si>
    <t>Иностранный язык</t>
  </si>
  <si>
    <t>2,4,5,6</t>
  </si>
  <si>
    <t>БГБ 1.1.4</t>
  </si>
  <si>
    <t>Русский язык и культура речи</t>
  </si>
  <si>
    <t>5д</t>
  </si>
  <si>
    <t>Всего</t>
  </si>
  <si>
    <t>1.2. Дисциплины естественной (фундаментальной) подготовки</t>
  </si>
  <si>
    <t>Экономическая теория</t>
  </si>
  <si>
    <t>Информационные системы и технологии</t>
  </si>
  <si>
    <t>Безопасность жизнедеятельности</t>
  </si>
  <si>
    <t>Основы охраны труда</t>
  </si>
  <si>
    <t>1.3. Дисциплины общепрофессиональной подготовки</t>
  </si>
  <si>
    <t>БПБ 1.3.1</t>
  </si>
  <si>
    <t>Правоведение</t>
  </si>
  <si>
    <t>БПБ 1.3.2</t>
  </si>
  <si>
    <t xml:space="preserve">1.4. Дисциплины профессиональной и практической подготовки </t>
  </si>
  <si>
    <t>Всего базовая часть, Блок 1</t>
  </si>
  <si>
    <t>ВАРИАТИВНАЯ ЧАСТЬ</t>
  </si>
  <si>
    <t>2.1.Дисциплины самостоятельного выбора учебного заведения</t>
  </si>
  <si>
    <t>2.1.1 Дисциплины естественной (фундаментальной) подготовки</t>
  </si>
  <si>
    <t>ВФБ 2.1.1.1</t>
  </si>
  <si>
    <t>ВФБ 2.1.1.2</t>
  </si>
  <si>
    <t>2.1.2. Дисциплины профессиональной и практической подготовки</t>
  </si>
  <si>
    <t>2.2. Дисциплины самостоятельного выбора студента</t>
  </si>
  <si>
    <t>ВСБ 2.2.1</t>
  </si>
  <si>
    <t>Всего вариативная часть, Блок 1</t>
  </si>
  <si>
    <t>БЛОК 2.
ПРАКТИКИ</t>
  </si>
  <si>
    <t>Вариативная часть</t>
  </si>
  <si>
    <t>ВПБ 2.1</t>
  </si>
  <si>
    <t>ВПБ 2.2</t>
  </si>
  <si>
    <t>Всего вариативная часть, Блок 2</t>
  </si>
  <si>
    <t>БЛОК 3.
ГОСУДАРСТВЕННАЯ ИТОГОВАЯ АТТЕСТАЦИЯ</t>
  </si>
  <si>
    <t>Базовая часть</t>
  </si>
  <si>
    <t>БГА 3.1</t>
  </si>
  <si>
    <t>Всего базовая часть, Блок 3</t>
  </si>
  <si>
    <t>Общая трудоемкость программы</t>
  </si>
  <si>
    <t>Факультативные учебные дисциплины (при наличии)</t>
  </si>
  <si>
    <t>Количество экзаменов</t>
  </si>
  <si>
    <t>Количество зачетов</t>
  </si>
  <si>
    <t>Количество курсовых работ</t>
  </si>
  <si>
    <t>Количество курсовых проектов</t>
  </si>
  <si>
    <t>______________</t>
  </si>
  <si>
    <t>Укрупненная группа направлений подготовки:</t>
  </si>
  <si>
    <t>К</t>
  </si>
  <si>
    <t>ПА</t>
  </si>
  <si>
    <t>ГА</t>
  </si>
  <si>
    <t>44.03.01. Педагогическое образование</t>
  </si>
  <si>
    <t>Педагогика</t>
  </si>
  <si>
    <t>История педагогики</t>
  </si>
  <si>
    <t xml:space="preserve">Развитие эмоционального интеллекта </t>
  </si>
  <si>
    <t>БПБ 1.3.3</t>
  </si>
  <si>
    <t>Психология</t>
  </si>
  <si>
    <t>Введение в специальность</t>
  </si>
  <si>
    <t>Детская литература с основами техники речи</t>
  </si>
  <si>
    <t>Основы научных исследований</t>
  </si>
  <si>
    <t>Возрастная психология</t>
  </si>
  <si>
    <t>ВПБ 2.3</t>
  </si>
  <si>
    <t>ВПБ 2.4</t>
  </si>
  <si>
    <t>ВПБ 2.5</t>
  </si>
  <si>
    <t>ВПБ 2.6</t>
  </si>
  <si>
    <t>ВПБ 2.7</t>
  </si>
  <si>
    <t>БПБ 1.3.4</t>
  </si>
  <si>
    <t xml:space="preserve">Этика и эстетика </t>
  </si>
  <si>
    <t>Основы инклюзивной педагогики</t>
  </si>
  <si>
    <t>Технологии воспитания</t>
  </si>
  <si>
    <t>БПБ 1.3.5</t>
  </si>
  <si>
    <t>Культурология</t>
  </si>
  <si>
    <t>Методика воспитания</t>
  </si>
  <si>
    <t>П</t>
  </si>
  <si>
    <t>Математика</t>
  </si>
  <si>
    <t>Этнопедагогика</t>
  </si>
  <si>
    <t>Курсовая работа по теории и методике воспитания</t>
  </si>
  <si>
    <t>Методика математики</t>
  </si>
  <si>
    <t>Методика обучению русскому языку</t>
  </si>
  <si>
    <t>Основы педагогического мастерства</t>
  </si>
  <si>
    <t>Практикум русского языка</t>
  </si>
  <si>
    <t>Курсовая по методикам преподавания в начальной школе</t>
  </si>
  <si>
    <t>ВСБ 2.2.2</t>
  </si>
  <si>
    <t>ВСБ 2.2.3</t>
  </si>
  <si>
    <t>Основы вожатской деятельности</t>
  </si>
  <si>
    <t>Методика физического воспитания</t>
  </si>
  <si>
    <t>Духовно-нравственное воспитание</t>
  </si>
  <si>
    <t>Методика трудового обучения</t>
  </si>
  <si>
    <t>ВСБ 2.2.4</t>
  </si>
  <si>
    <t>Основы педагогического прогнозирования</t>
  </si>
  <si>
    <t>Современные педагогические технологии</t>
  </si>
  <si>
    <t>Деятельность классного руководителя в начальной школе</t>
  </si>
  <si>
    <t>ВСБ 2.2.5</t>
  </si>
  <si>
    <t>О.А. Березина</t>
  </si>
  <si>
    <t>44.00.00 Образование и педагогические науки</t>
  </si>
  <si>
    <t>Физическая культура</t>
  </si>
  <si>
    <t>Введение в  искуствовведение с методикой преподавания музыки</t>
  </si>
  <si>
    <t>Моделирование образовательных программ</t>
  </si>
  <si>
    <t>Методика обучения изобразительному искусству с практикумом</t>
  </si>
  <si>
    <t xml:space="preserve">Основы естествознания и методика преподавания курса "Окружающий мир" </t>
  </si>
  <si>
    <t>Внеурочные деятельности по общеинтеллектуальному развитию младших школьников</t>
  </si>
  <si>
    <t>Методика преподавания информатики в начальной школе</t>
  </si>
  <si>
    <t>М.В. Макаренко</t>
  </si>
  <si>
    <t>Теория основ организации обучения в начальной школе</t>
  </si>
  <si>
    <t>БОП 1.2.1</t>
  </si>
  <si>
    <t>БОП 1.2.2</t>
  </si>
  <si>
    <t>БОП 1.2.3</t>
  </si>
  <si>
    <t>БОП 1.2.4</t>
  </si>
  <si>
    <t>БППБ 1.4.1</t>
  </si>
  <si>
    <t>БППБ 1.4.2</t>
  </si>
  <si>
    <t>БППБ 1.4.3</t>
  </si>
  <si>
    <t>БППБ 1.4.4</t>
  </si>
  <si>
    <t>БППБ 1.4.5</t>
  </si>
  <si>
    <t>БППБ 1.4.6</t>
  </si>
  <si>
    <t>БППБ 1.4.7</t>
  </si>
  <si>
    <t>БППБ 1.4.8</t>
  </si>
  <si>
    <t>БППБ 1.4.9</t>
  </si>
  <si>
    <t>БППБ 1.4.10</t>
  </si>
  <si>
    <t>БППБ 1.4.11</t>
  </si>
  <si>
    <t>БППБ 1.4.12</t>
  </si>
  <si>
    <t>БППБ 1.4.13</t>
  </si>
  <si>
    <t>БППБ 1.4.14</t>
  </si>
  <si>
    <t>БППБ 1.4.15</t>
  </si>
  <si>
    <t>БППБ 1.4.16</t>
  </si>
  <si>
    <t>БППБ 1.4.17</t>
  </si>
  <si>
    <t>БППБ 1.4.18</t>
  </si>
  <si>
    <t>БППБ 1.4.19</t>
  </si>
  <si>
    <t>БППБ 1.4.20</t>
  </si>
  <si>
    <t>БППБ 1.4.21</t>
  </si>
  <si>
    <t>ВППБ 2.1.2.1</t>
  </si>
  <si>
    <t>ВППБ 2.1.2.2</t>
  </si>
  <si>
    <t>ВППБ 2.1.2.3</t>
  </si>
  <si>
    <t>ВППБ 2.1.2.4</t>
  </si>
  <si>
    <t>ВППБ 2.1.2.5</t>
  </si>
  <si>
    <t>ВППБ 2.1.2.6</t>
  </si>
  <si>
    <t>ВППБ 2.1.2.7</t>
  </si>
  <si>
    <t>ВППБ 2.1.2.8</t>
  </si>
  <si>
    <t xml:space="preserve">Проректор </t>
  </si>
  <si>
    <t>Декан педагогического факультета</t>
  </si>
  <si>
    <t>Заведующий кафедрой педагогики и начального образования</t>
  </si>
  <si>
    <t>4  года</t>
  </si>
  <si>
    <t>очная</t>
  </si>
  <si>
    <t>ВКР</t>
  </si>
  <si>
    <t>Производственная (преддипломная)  практика</t>
  </si>
  <si>
    <t>Производственная  (педагогическая) практика</t>
  </si>
  <si>
    <t>Производственная (летняя вожатская) практика</t>
  </si>
  <si>
    <t>Учебная (пропедевтическая) практика</t>
  </si>
  <si>
    <t xml:space="preserve">Производственная (методическая) практика </t>
  </si>
  <si>
    <t>Учебная (по получению первичных профессиональных умений и навыков) практика</t>
  </si>
  <si>
    <t>Производственная (по получению педагогических умений) практика</t>
  </si>
  <si>
    <t>И. о. ректора________________ Л. А. Сиволап</t>
  </si>
  <si>
    <t>Бакалавриат</t>
  </si>
  <si>
    <t>Академический бакалавриат</t>
  </si>
  <si>
    <t>Педагогическое образование (профиль: Начальное образование)</t>
  </si>
  <si>
    <t>БППБ 1.4.22</t>
  </si>
  <si>
    <t>БППБ 1.4.23</t>
  </si>
  <si>
    <t>Семейная педагогика/ Социальная педагогика</t>
  </si>
  <si>
    <t>Формирование метапредметных компетенций у младших школьников / Методическая компетентность учителя начальных классов в аспекте формирования УУД</t>
  </si>
  <si>
    <t>Методика развития речи / Личностно-ориентированное
обучение на уроках математики в
начальных классах</t>
  </si>
  <si>
    <t xml:space="preserve">Основы специальной психологии / Психология семьи и семейных взаимоотношений </t>
  </si>
  <si>
    <t>Основы управления образовательным процессом</t>
  </si>
  <si>
    <t>Литературное развитие младших школьников</t>
  </si>
  <si>
    <t>Патриотическое воспитание детей начальной школы / Вариативные формы работы в системе нравственно-патриотического воспитания младших школьников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</si>
</sst>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vertical="center" textRotation="90"/>
    </xf>
    <xf numFmtId="0" fontId="0" fillId="0" borderId="10" xfId="0" applyFont="1" applyFill="1" applyBorder="1" applyAlignment="1">
      <alignment vertical="center" textRotation="90" wrapText="1"/>
    </xf>
    <xf numFmtId="0" fontId="2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14" xfId="0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zoomScale="90" zoomScaleNormal="90" zoomScalePageLayoutView="0" workbookViewId="0" topLeftCell="A31">
      <selection activeCell="AH22" sqref="AH22"/>
    </sheetView>
  </sheetViews>
  <sheetFormatPr defaultColWidth="9.140625" defaultRowHeight="15"/>
  <cols>
    <col min="1" max="1" width="5.57421875" style="0" customWidth="1"/>
    <col min="2" max="2" width="2.8515625" style="0" customWidth="1"/>
    <col min="3" max="3" width="3.140625" style="0" customWidth="1"/>
    <col min="4" max="4" width="3.57421875" style="0" customWidth="1"/>
    <col min="5" max="5" width="3.140625" style="0" customWidth="1"/>
    <col min="6" max="6" width="3.28125" style="0" customWidth="1"/>
    <col min="7" max="7" width="3.57421875" style="0" customWidth="1"/>
    <col min="8" max="8" width="3.140625" style="0" customWidth="1"/>
    <col min="9" max="9" width="4.7109375" style="0" customWidth="1"/>
    <col min="10" max="10" width="2.8515625" style="0" customWidth="1"/>
    <col min="11" max="11" width="5.00390625" style="0" customWidth="1"/>
    <col min="12" max="12" width="3.140625" style="0" customWidth="1"/>
    <col min="13" max="13" width="3.00390625" style="0" customWidth="1"/>
    <col min="14" max="14" width="3.140625" style="0" customWidth="1"/>
    <col min="15" max="15" width="3.8515625" style="0" customWidth="1"/>
    <col min="16" max="17" width="3.140625" style="0" customWidth="1"/>
    <col min="18" max="18" width="3.28125" style="0" customWidth="1"/>
    <col min="19" max="19" width="3.421875" style="0" customWidth="1"/>
    <col min="20" max="21" width="3.00390625" style="0" customWidth="1"/>
    <col min="22" max="23" width="3.28125" style="0" customWidth="1"/>
    <col min="24" max="25" width="4.140625" style="0" customWidth="1"/>
    <col min="26" max="26" width="3.28125" style="0" customWidth="1"/>
    <col min="27" max="28" width="3.140625" style="0" customWidth="1"/>
    <col min="29" max="29" width="3.00390625" style="0" customWidth="1"/>
    <col min="30" max="30" width="3.8515625" style="0" customWidth="1"/>
    <col min="31" max="31" width="3.28125" style="0" customWidth="1"/>
    <col min="32" max="32" width="3.140625" style="0" customWidth="1"/>
    <col min="33" max="33" width="3.421875" style="0" customWidth="1"/>
    <col min="34" max="34" width="3.140625" style="0" customWidth="1"/>
    <col min="35" max="36" width="3.421875" style="0" customWidth="1"/>
    <col min="37" max="37" width="3.28125" style="0" customWidth="1"/>
    <col min="38" max="38" width="3.140625" style="0" customWidth="1"/>
    <col min="39" max="39" width="3.57421875" style="0" customWidth="1"/>
    <col min="40" max="41" width="4.140625" style="0" customWidth="1"/>
    <col min="42" max="42" width="4.00390625" style="0" customWidth="1"/>
    <col min="43" max="43" width="4.140625" style="0" customWidth="1"/>
    <col min="44" max="44" width="3.57421875" style="0" customWidth="1"/>
    <col min="45" max="45" width="3.57421875" style="0" bestFit="1" customWidth="1"/>
    <col min="46" max="46" width="3.28125" style="0" customWidth="1"/>
    <col min="47" max="47" width="3.421875" style="0" customWidth="1"/>
    <col min="48" max="48" width="3.28125" style="0" customWidth="1"/>
    <col min="49" max="49" width="3.140625" style="0" customWidth="1"/>
    <col min="50" max="52" width="3.00390625" style="0" customWidth="1"/>
    <col min="53" max="53" width="3.28125" style="0" customWidth="1"/>
  </cols>
  <sheetData>
    <row r="1" spans="1:53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1:53" ht="14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</row>
    <row r="4" spans="1:53" ht="14.2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6" spans="1:53" ht="14.25">
      <c r="A6" t="s">
        <v>3</v>
      </c>
      <c r="M6" t="s">
        <v>129</v>
      </c>
      <c r="AF6" s="33" t="s">
        <v>176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2" ht="14.25">
      <c r="A7" t="s">
        <v>4</v>
      </c>
      <c r="M7" t="s">
        <v>5</v>
      </c>
      <c r="AF7" s="33" t="s">
        <v>133</v>
      </c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46" ht="14.25">
      <c r="A8" t="s">
        <v>6</v>
      </c>
      <c r="M8" t="s">
        <v>7</v>
      </c>
      <c r="AF8" s="33" t="s">
        <v>235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0" ht="14.25">
      <c r="A9" t="s">
        <v>232</v>
      </c>
      <c r="M9" t="s">
        <v>8</v>
      </c>
      <c r="AF9" s="33" t="s">
        <v>233</v>
      </c>
      <c r="AG9" s="33"/>
      <c r="AH9" s="33"/>
      <c r="AI9" s="33"/>
      <c r="AJ9" s="33"/>
      <c r="AK9" s="33"/>
      <c r="AL9" s="33"/>
      <c r="AM9" s="33"/>
      <c r="AN9" s="33"/>
    </row>
    <row r="10" spans="13:43" ht="14.25">
      <c r="M10" t="s">
        <v>9</v>
      </c>
      <c r="AF10" s="33" t="s">
        <v>234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3:42" ht="14.25">
      <c r="M11" t="s">
        <v>10</v>
      </c>
      <c r="AF11" s="34" t="s">
        <v>222</v>
      </c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3:39" ht="14.25">
      <c r="M12" t="s">
        <v>11</v>
      </c>
      <c r="AF12" s="34" t="s">
        <v>223</v>
      </c>
      <c r="AG12" s="34"/>
      <c r="AH12" s="34"/>
      <c r="AI12" s="34"/>
      <c r="AJ12" s="34"/>
      <c r="AK12" s="34"/>
      <c r="AL12" s="34"/>
      <c r="AM12" s="34"/>
    </row>
    <row r="13" spans="35:37" ht="14.25">
      <c r="AI13" s="9"/>
      <c r="AJ13" s="9"/>
      <c r="AK13" s="9"/>
    </row>
    <row r="14" ht="14.25">
      <c r="B14" s="1" t="s">
        <v>12</v>
      </c>
    </row>
    <row r="16" spans="1:53" ht="14.25">
      <c r="A16" s="63" t="s">
        <v>13</v>
      </c>
      <c r="B16" s="67" t="s">
        <v>14</v>
      </c>
      <c r="C16" s="67"/>
      <c r="D16" s="67"/>
      <c r="E16" s="67"/>
      <c r="F16" s="67"/>
      <c r="G16" s="67" t="s">
        <v>15</v>
      </c>
      <c r="H16" s="67"/>
      <c r="I16" s="67"/>
      <c r="J16" s="67"/>
      <c r="K16" s="67" t="s">
        <v>16</v>
      </c>
      <c r="L16" s="67"/>
      <c r="M16" s="67"/>
      <c r="N16" s="67"/>
      <c r="O16" s="67"/>
      <c r="P16" s="67" t="s">
        <v>17</v>
      </c>
      <c r="Q16" s="67"/>
      <c r="R16" s="67"/>
      <c r="S16" s="67"/>
      <c r="T16" s="67" t="s">
        <v>18</v>
      </c>
      <c r="U16" s="67"/>
      <c r="V16" s="67"/>
      <c r="W16" s="67"/>
      <c r="X16" s="67" t="s">
        <v>19</v>
      </c>
      <c r="Y16" s="67"/>
      <c r="Z16" s="67"/>
      <c r="AA16" s="67"/>
      <c r="AB16" s="67" t="s">
        <v>20</v>
      </c>
      <c r="AC16" s="67"/>
      <c r="AD16" s="67"/>
      <c r="AE16" s="67"/>
      <c r="AF16" s="67"/>
      <c r="AG16" s="67" t="s">
        <v>21</v>
      </c>
      <c r="AH16" s="67"/>
      <c r="AI16" s="67"/>
      <c r="AJ16" s="67"/>
      <c r="AK16" s="67" t="s">
        <v>22</v>
      </c>
      <c r="AL16" s="67"/>
      <c r="AM16" s="67"/>
      <c r="AN16" s="67"/>
      <c r="AO16" s="67"/>
      <c r="AP16" s="67" t="s">
        <v>23</v>
      </c>
      <c r="AQ16" s="67"/>
      <c r="AR16" s="67"/>
      <c r="AS16" s="67"/>
      <c r="AT16" s="67" t="s">
        <v>24</v>
      </c>
      <c r="AU16" s="67"/>
      <c r="AV16" s="67"/>
      <c r="AW16" s="67"/>
      <c r="AX16" s="67" t="s">
        <v>25</v>
      </c>
      <c r="AY16" s="67"/>
      <c r="AZ16" s="67"/>
      <c r="BA16" s="67"/>
    </row>
    <row r="17" spans="1:53" ht="14.25">
      <c r="A17" s="63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2">
        <v>30</v>
      </c>
      <c r="AF17" s="2">
        <v>31</v>
      </c>
      <c r="AG17" s="2">
        <v>32</v>
      </c>
      <c r="AH17" s="2">
        <v>33</v>
      </c>
      <c r="AI17" s="2">
        <v>34</v>
      </c>
      <c r="AJ17" s="2">
        <v>35</v>
      </c>
      <c r="AK17" s="2">
        <v>36</v>
      </c>
      <c r="AL17" s="2">
        <v>37</v>
      </c>
      <c r="AM17" s="2">
        <v>38</v>
      </c>
      <c r="AN17" s="2">
        <v>39</v>
      </c>
      <c r="AO17" s="2">
        <v>40</v>
      </c>
      <c r="AP17" s="2">
        <v>41</v>
      </c>
      <c r="AQ17" s="2">
        <v>42</v>
      </c>
      <c r="AR17" s="2">
        <v>43</v>
      </c>
      <c r="AS17" s="2">
        <v>44</v>
      </c>
      <c r="AT17" s="2">
        <v>45</v>
      </c>
      <c r="AU17" s="2">
        <v>46</v>
      </c>
      <c r="AV17" s="2">
        <v>47</v>
      </c>
      <c r="AW17" s="2">
        <v>48</v>
      </c>
      <c r="AX17" s="2">
        <v>49</v>
      </c>
      <c r="AY17" s="2">
        <v>50</v>
      </c>
      <c r="AZ17" s="2">
        <v>51</v>
      </c>
      <c r="BA17" s="2">
        <v>52</v>
      </c>
    </row>
    <row r="18" spans="1:53" ht="14.25">
      <c r="A18" s="2">
        <v>1</v>
      </c>
      <c r="B18" s="4" t="s">
        <v>26</v>
      </c>
      <c r="C18" s="4" t="s">
        <v>26</v>
      </c>
      <c r="D18" s="4" t="s">
        <v>26</v>
      </c>
      <c r="E18" s="4" t="s">
        <v>26</v>
      </c>
      <c r="F18" s="4" t="s">
        <v>26</v>
      </c>
      <c r="G18" s="4" t="s">
        <v>26</v>
      </c>
      <c r="H18" s="4" t="s">
        <v>26</v>
      </c>
      <c r="I18" s="4" t="s">
        <v>26</v>
      </c>
      <c r="J18" s="4" t="s">
        <v>26</v>
      </c>
      <c r="K18" s="4" t="s">
        <v>26</v>
      </c>
      <c r="L18" s="4" t="s">
        <v>26</v>
      </c>
      <c r="M18" s="4" t="s">
        <v>26</v>
      </c>
      <c r="N18" s="4" t="s">
        <v>26</v>
      </c>
      <c r="O18" s="4" t="s">
        <v>26</v>
      </c>
      <c r="P18" s="4" t="s">
        <v>26</v>
      </c>
      <c r="Q18" s="4" t="s">
        <v>26</v>
      </c>
      <c r="R18" s="4" t="s">
        <v>26</v>
      </c>
      <c r="S18" s="4" t="s">
        <v>26</v>
      </c>
      <c r="T18" s="4" t="s">
        <v>130</v>
      </c>
      <c r="U18" s="4" t="s">
        <v>131</v>
      </c>
      <c r="V18" s="4" t="s">
        <v>131</v>
      </c>
      <c r="W18" s="4" t="s">
        <v>131</v>
      </c>
      <c r="X18" s="4" t="s">
        <v>131</v>
      </c>
      <c r="Y18" s="4" t="s">
        <v>130</v>
      </c>
      <c r="Z18" s="4" t="s">
        <v>26</v>
      </c>
      <c r="AA18" s="4" t="s">
        <v>26</v>
      </c>
      <c r="AB18" s="4" t="s">
        <v>26</v>
      </c>
      <c r="AC18" s="4" t="s">
        <v>26</v>
      </c>
      <c r="AD18" s="4" t="s">
        <v>155</v>
      </c>
      <c r="AE18" s="4" t="s">
        <v>26</v>
      </c>
      <c r="AF18" s="4" t="s">
        <v>26</v>
      </c>
      <c r="AG18" s="4" t="s">
        <v>26</v>
      </c>
      <c r="AH18" s="4" t="s">
        <v>26</v>
      </c>
      <c r="AI18" s="4" t="s">
        <v>26</v>
      </c>
      <c r="AJ18" s="4" t="s">
        <v>26</v>
      </c>
      <c r="AK18" s="4" t="s">
        <v>26</v>
      </c>
      <c r="AL18" s="4" t="s">
        <v>26</v>
      </c>
      <c r="AM18" s="4" t="s">
        <v>26</v>
      </c>
      <c r="AN18" s="4" t="s">
        <v>26</v>
      </c>
      <c r="AO18" s="4" t="s">
        <v>26</v>
      </c>
      <c r="AP18" s="4" t="s">
        <v>131</v>
      </c>
      <c r="AQ18" s="4" t="s">
        <v>131</v>
      </c>
      <c r="AR18" s="4" t="s">
        <v>131</v>
      </c>
      <c r="AS18" s="4" t="s">
        <v>131</v>
      </c>
      <c r="AT18" s="2" t="s">
        <v>130</v>
      </c>
      <c r="AU18" s="2" t="s">
        <v>130</v>
      </c>
      <c r="AV18" s="2" t="s">
        <v>130</v>
      </c>
      <c r="AW18" s="2" t="s">
        <v>130</v>
      </c>
      <c r="AX18" s="2" t="s">
        <v>130</v>
      </c>
      <c r="AY18" s="2" t="s">
        <v>130</v>
      </c>
      <c r="AZ18" s="2" t="s">
        <v>130</v>
      </c>
      <c r="BA18" s="2" t="s">
        <v>130</v>
      </c>
    </row>
    <row r="19" spans="1:53" ht="14.25">
      <c r="A19" s="2">
        <v>2</v>
      </c>
      <c r="B19" s="4" t="s">
        <v>26</v>
      </c>
      <c r="C19" s="4" t="s">
        <v>26</v>
      </c>
      <c r="D19" s="4" t="s">
        <v>26</v>
      </c>
      <c r="E19" s="4" t="s">
        <v>26</v>
      </c>
      <c r="F19" s="4" t="s">
        <v>26</v>
      </c>
      <c r="G19" s="4" t="s">
        <v>26</v>
      </c>
      <c r="H19" s="4" t="s">
        <v>26</v>
      </c>
      <c r="I19" s="4" t="s">
        <v>26</v>
      </c>
      <c r="J19" s="4" t="s">
        <v>26</v>
      </c>
      <c r="K19" s="4" t="s">
        <v>26</v>
      </c>
      <c r="L19" s="4" t="s">
        <v>26</v>
      </c>
      <c r="M19" s="35" t="s">
        <v>155</v>
      </c>
      <c r="N19" s="35" t="s">
        <v>155</v>
      </c>
      <c r="O19" s="35" t="s">
        <v>155</v>
      </c>
      <c r="P19" s="4" t="s">
        <v>26</v>
      </c>
      <c r="Q19" s="4" t="s">
        <v>26</v>
      </c>
      <c r="R19" s="4" t="s">
        <v>26</v>
      </c>
      <c r="S19" s="4" t="s">
        <v>26</v>
      </c>
      <c r="T19" s="4" t="s">
        <v>130</v>
      </c>
      <c r="U19" s="4" t="s">
        <v>131</v>
      </c>
      <c r="V19" s="4" t="s">
        <v>131</v>
      </c>
      <c r="W19" s="4" t="s">
        <v>131</v>
      </c>
      <c r="X19" s="4" t="s">
        <v>131</v>
      </c>
      <c r="Y19" s="4" t="s">
        <v>130</v>
      </c>
      <c r="Z19" s="4" t="s">
        <v>26</v>
      </c>
      <c r="AA19" s="4" t="s">
        <v>26</v>
      </c>
      <c r="AB19" s="4" t="s">
        <v>26</v>
      </c>
      <c r="AC19" s="4" t="s">
        <v>26</v>
      </c>
      <c r="AD19" s="4" t="s">
        <v>26</v>
      </c>
      <c r="AE19" s="4" t="s">
        <v>26</v>
      </c>
      <c r="AF19" s="4" t="s">
        <v>26</v>
      </c>
      <c r="AG19" s="4" t="s">
        <v>26</v>
      </c>
      <c r="AH19" s="4" t="s">
        <v>26</v>
      </c>
      <c r="AI19" s="4" t="s">
        <v>26</v>
      </c>
      <c r="AJ19" s="4" t="s">
        <v>26</v>
      </c>
      <c r="AK19" s="4" t="s">
        <v>26</v>
      </c>
      <c r="AL19" s="35" t="s">
        <v>26</v>
      </c>
      <c r="AM19" s="4" t="s">
        <v>26</v>
      </c>
      <c r="AN19" s="4" t="s">
        <v>155</v>
      </c>
      <c r="AO19" s="4" t="s">
        <v>26</v>
      </c>
      <c r="AP19" s="4" t="s">
        <v>131</v>
      </c>
      <c r="AQ19" s="4" t="s">
        <v>131</v>
      </c>
      <c r="AR19" s="4" t="s">
        <v>131</v>
      </c>
      <c r="AS19" s="4" t="s">
        <v>131</v>
      </c>
      <c r="AT19" s="2" t="s">
        <v>130</v>
      </c>
      <c r="AU19" s="2" t="s">
        <v>130</v>
      </c>
      <c r="AV19" s="2" t="s">
        <v>130</v>
      </c>
      <c r="AW19" s="2" t="s">
        <v>130</v>
      </c>
      <c r="AX19" s="2" t="s">
        <v>130</v>
      </c>
      <c r="AY19" s="2" t="s">
        <v>130</v>
      </c>
      <c r="AZ19" s="2" t="s">
        <v>130</v>
      </c>
      <c r="BA19" s="2" t="s">
        <v>130</v>
      </c>
    </row>
    <row r="20" spans="1:53" ht="14.25">
      <c r="A20" s="2">
        <v>3</v>
      </c>
      <c r="B20" s="4" t="s">
        <v>26</v>
      </c>
      <c r="C20" s="4" t="s">
        <v>26</v>
      </c>
      <c r="D20" s="4" t="s">
        <v>26</v>
      </c>
      <c r="E20" s="4" t="s">
        <v>26</v>
      </c>
      <c r="F20" s="4" t="s">
        <v>26</v>
      </c>
      <c r="G20" s="4" t="s">
        <v>26</v>
      </c>
      <c r="H20" s="4" t="s">
        <v>26</v>
      </c>
      <c r="I20" s="4" t="s">
        <v>26</v>
      </c>
      <c r="J20" s="4" t="s">
        <v>26</v>
      </c>
      <c r="K20" s="4" t="s">
        <v>26</v>
      </c>
      <c r="L20" s="4" t="s">
        <v>26</v>
      </c>
      <c r="M20" s="4" t="s">
        <v>26</v>
      </c>
      <c r="N20" s="4" t="s">
        <v>26</v>
      </c>
      <c r="O20" s="35" t="s">
        <v>155</v>
      </c>
      <c r="P20" s="35" t="s">
        <v>155</v>
      </c>
      <c r="Q20" s="4" t="s">
        <v>26</v>
      </c>
      <c r="R20" s="4" t="s">
        <v>26</v>
      </c>
      <c r="S20" s="4" t="s">
        <v>26</v>
      </c>
      <c r="T20" s="4" t="s">
        <v>130</v>
      </c>
      <c r="U20" s="4" t="s">
        <v>131</v>
      </c>
      <c r="V20" s="4" t="s">
        <v>131</v>
      </c>
      <c r="W20" s="4" t="s">
        <v>131</v>
      </c>
      <c r="X20" s="4" t="s">
        <v>131</v>
      </c>
      <c r="Y20" s="4" t="s">
        <v>130</v>
      </c>
      <c r="Z20" s="4" t="s">
        <v>26</v>
      </c>
      <c r="AA20" s="4" t="s">
        <v>26</v>
      </c>
      <c r="AB20" s="4" t="s">
        <v>26</v>
      </c>
      <c r="AC20" s="4" t="s">
        <v>26</v>
      </c>
      <c r="AD20" s="4" t="s">
        <v>26</v>
      </c>
      <c r="AE20" s="4" t="s">
        <v>26</v>
      </c>
      <c r="AF20" s="4" t="s">
        <v>26</v>
      </c>
      <c r="AG20" s="4" t="s">
        <v>26</v>
      </c>
      <c r="AH20" s="4" t="s">
        <v>26</v>
      </c>
      <c r="AI20" s="4" t="s">
        <v>26</v>
      </c>
      <c r="AJ20" s="4" t="s">
        <v>26</v>
      </c>
      <c r="AK20" s="4" t="s">
        <v>26</v>
      </c>
      <c r="AL20" s="35" t="s">
        <v>26</v>
      </c>
      <c r="AM20" s="35" t="s">
        <v>155</v>
      </c>
      <c r="AN20" s="35" t="s">
        <v>155</v>
      </c>
      <c r="AO20" s="35" t="s">
        <v>155</v>
      </c>
      <c r="AP20" s="4" t="s">
        <v>131</v>
      </c>
      <c r="AQ20" s="4" t="s">
        <v>131</v>
      </c>
      <c r="AR20" s="4" t="s">
        <v>131</v>
      </c>
      <c r="AS20" s="4" t="s">
        <v>131</v>
      </c>
      <c r="AT20" s="2" t="s">
        <v>130</v>
      </c>
      <c r="AU20" s="2" t="s">
        <v>130</v>
      </c>
      <c r="AV20" s="2" t="s">
        <v>130</v>
      </c>
      <c r="AW20" s="2" t="s">
        <v>130</v>
      </c>
      <c r="AX20" s="2" t="s">
        <v>130</v>
      </c>
      <c r="AY20" s="2" t="s">
        <v>130</v>
      </c>
      <c r="AZ20" s="2" t="s">
        <v>130</v>
      </c>
      <c r="BA20" s="2" t="s">
        <v>130</v>
      </c>
    </row>
    <row r="21" spans="1:53" ht="14.25">
      <c r="A21" s="2">
        <v>4</v>
      </c>
      <c r="B21" s="4" t="s">
        <v>26</v>
      </c>
      <c r="C21" s="4" t="s">
        <v>26</v>
      </c>
      <c r="D21" s="4" t="s">
        <v>26</v>
      </c>
      <c r="E21" s="4" t="s">
        <v>26</v>
      </c>
      <c r="F21" s="4" t="s">
        <v>26</v>
      </c>
      <c r="G21" s="4" t="s">
        <v>26</v>
      </c>
      <c r="H21" s="4" t="s">
        <v>26</v>
      </c>
      <c r="I21" s="4" t="s">
        <v>26</v>
      </c>
      <c r="J21" s="4" t="s">
        <v>26</v>
      </c>
      <c r="K21" s="4" t="s">
        <v>26</v>
      </c>
      <c r="L21" s="35" t="s">
        <v>155</v>
      </c>
      <c r="M21" s="35" t="s">
        <v>155</v>
      </c>
      <c r="N21" s="35" t="s">
        <v>155</v>
      </c>
      <c r="O21" s="4" t="s">
        <v>26</v>
      </c>
      <c r="P21" s="4" t="s">
        <v>26</v>
      </c>
      <c r="Q21" s="4" t="s">
        <v>26</v>
      </c>
      <c r="R21" s="4" t="s">
        <v>26</v>
      </c>
      <c r="S21" s="4" t="s">
        <v>26</v>
      </c>
      <c r="T21" s="4" t="s">
        <v>130</v>
      </c>
      <c r="U21" s="4" t="s">
        <v>131</v>
      </c>
      <c r="V21" s="4" t="s">
        <v>131</v>
      </c>
      <c r="W21" s="4" t="s">
        <v>131</v>
      </c>
      <c r="X21" s="4" t="s">
        <v>131</v>
      </c>
      <c r="Y21" s="4" t="s">
        <v>130</v>
      </c>
      <c r="Z21" s="4" t="s">
        <v>26</v>
      </c>
      <c r="AA21" s="4" t="s">
        <v>26</v>
      </c>
      <c r="AB21" s="4" t="s">
        <v>26</v>
      </c>
      <c r="AC21" s="4" t="s">
        <v>26</v>
      </c>
      <c r="AD21" s="4" t="s">
        <v>155</v>
      </c>
      <c r="AE21" s="4" t="s">
        <v>155</v>
      </c>
      <c r="AF21" s="4" t="s">
        <v>155</v>
      </c>
      <c r="AG21" s="4" t="s">
        <v>26</v>
      </c>
      <c r="AH21" s="4" t="s">
        <v>26</v>
      </c>
      <c r="AI21" s="4" t="s">
        <v>26</v>
      </c>
      <c r="AJ21" s="4" t="s">
        <v>26</v>
      </c>
      <c r="AK21" s="4" t="s">
        <v>26</v>
      </c>
      <c r="AL21" s="4" t="s">
        <v>131</v>
      </c>
      <c r="AM21" s="4" t="s">
        <v>131</v>
      </c>
      <c r="AN21" s="4" t="s">
        <v>224</v>
      </c>
      <c r="AO21" s="21" t="s">
        <v>224</v>
      </c>
      <c r="AP21" s="21" t="s">
        <v>224</v>
      </c>
      <c r="AQ21" s="21" t="s">
        <v>224</v>
      </c>
      <c r="AR21" s="21" t="s">
        <v>224</v>
      </c>
      <c r="AS21" s="4" t="s">
        <v>132</v>
      </c>
      <c r="AT21" s="2" t="s">
        <v>130</v>
      </c>
      <c r="AU21" s="2" t="s">
        <v>130</v>
      </c>
      <c r="AV21" s="2" t="s">
        <v>130</v>
      </c>
      <c r="AW21" s="2" t="s">
        <v>130</v>
      </c>
      <c r="AX21" s="2" t="s">
        <v>130</v>
      </c>
      <c r="AY21" s="2" t="s">
        <v>130</v>
      </c>
      <c r="AZ21" s="2" t="s">
        <v>130</v>
      </c>
      <c r="BA21" s="2" t="s">
        <v>130</v>
      </c>
    </row>
    <row r="22" spans="2:32" ht="14.25">
      <c r="B22" s="3" t="s">
        <v>27</v>
      </c>
      <c r="AD22" s="48"/>
      <c r="AE22" s="9"/>
      <c r="AF22" s="9"/>
    </row>
    <row r="23" ht="14.25">
      <c r="B23" s="3" t="s">
        <v>28</v>
      </c>
    </row>
    <row r="24" ht="8.25" customHeight="1"/>
    <row r="25" ht="7.5" customHeight="1"/>
    <row r="26" spans="2:33" ht="14.25">
      <c r="B26" s="1" t="s">
        <v>29</v>
      </c>
      <c r="T26" s="1" t="s">
        <v>30</v>
      </c>
      <c r="AG26" s="1" t="s">
        <v>31</v>
      </c>
    </row>
    <row r="28" spans="2:53" ht="80.25" customHeight="1">
      <c r="B28" s="66" t="s">
        <v>13</v>
      </c>
      <c r="C28" s="66"/>
      <c r="D28" s="66" t="s">
        <v>32</v>
      </c>
      <c r="E28" s="66"/>
      <c r="F28" s="66" t="s">
        <v>33</v>
      </c>
      <c r="G28" s="66"/>
      <c r="H28" s="66" t="s">
        <v>34</v>
      </c>
      <c r="I28" s="66"/>
      <c r="J28" s="66" t="s">
        <v>35</v>
      </c>
      <c r="K28" s="66"/>
      <c r="L28" s="66" t="s">
        <v>36</v>
      </c>
      <c r="M28" s="66"/>
      <c r="N28" s="66" t="s">
        <v>37</v>
      </c>
      <c r="O28" s="66"/>
      <c r="P28" s="66" t="s">
        <v>38</v>
      </c>
      <c r="Q28" s="66"/>
      <c r="T28" s="74" t="s">
        <v>39</v>
      </c>
      <c r="U28" s="74"/>
      <c r="V28" s="74"/>
      <c r="W28" s="74"/>
      <c r="X28" s="74"/>
      <c r="Y28" s="74"/>
      <c r="Z28" s="74"/>
      <c r="AA28" s="75" t="s">
        <v>40</v>
      </c>
      <c r="AB28" s="76"/>
      <c r="AC28" s="73" t="s">
        <v>41</v>
      </c>
      <c r="AD28" s="74"/>
      <c r="AG28" s="64" t="s">
        <v>42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3" t="s">
        <v>40</v>
      </c>
      <c r="AY28" s="63"/>
      <c r="AZ28" s="63" t="s">
        <v>43</v>
      </c>
      <c r="BA28" s="63"/>
    </row>
    <row r="29" spans="2:53" ht="22.5" customHeight="1">
      <c r="B29" s="65" t="s">
        <v>44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T29" s="70" t="s">
        <v>45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9"/>
      <c r="AF29" s="9"/>
      <c r="AG29" s="59" t="s">
        <v>46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49">
        <v>8</v>
      </c>
      <c r="AY29" s="49"/>
      <c r="AZ29" s="61">
        <v>6</v>
      </c>
      <c r="BA29" s="61"/>
    </row>
    <row r="30" spans="2:60" ht="36.75" customHeight="1">
      <c r="B30" s="49">
        <v>1</v>
      </c>
      <c r="C30" s="49"/>
      <c r="D30" s="49">
        <v>32</v>
      </c>
      <c r="E30" s="49"/>
      <c r="F30" s="49">
        <v>1</v>
      </c>
      <c r="G30" s="49"/>
      <c r="H30" s="49">
        <v>8</v>
      </c>
      <c r="I30" s="49"/>
      <c r="J30" s="49">
        <v>0</v>
      </c>
      <c r="K30" s="49"/>
      <c r="L30" s="49">
        <v>0</v>
      </c>
      <c r="M30" s="49"/>
      <c r="N30" s="49">
        <v>10</v>
      </c>
      <c r="O30" s="49"/>
      <c r="P30" s="49">
        <v>51</v>
      </c>
      <c r="Q30" s="49"/>
      <c r="T30" s="77" t="s">
        <v>228</v>
      </c>
      <c r="U30" s="78"/>
      <c r="V30" s="78"/>
      <c r="W30" s="78"/>
      <c r="X30" s="78"/>
      <c r="Y30" s="78"/>
      <c r="Z30" s="79"/>
      <c r="AA30" s="50">
        <v>2</v>
      </c>
      <c r="AB30" s="50"/>
      <c r="AC30" s="50">
        <v>1</v>
      </c>
      <c r="AD30" s="50"/>
      <c r="AE30" s="9"/>
      <c r="AF30" s="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58"/>
      <c r="AY30" s="58"/>
      <c r="AZ30" s="62"/>
      <c r="BA30" s="62"/>
      <c r="BB30" s="9"/>
      <c r="BC30" s="9"/>
      <c r="BD30" s="9"/>
      <c r="BE30" s="9"/>
      <c r="BF30" s="9"/>
      <c r="BG30" s="9"/>
      <c r="BH30" s="9"/>
    </row>
    <row r="31" spans="2:52" ht="51" customHeight="1">
      <c r="B31" s="49">
        <v>2</v>
      </c>
      <c r="C31" s="49"/>
      <c r="D31" s="49">
        <v>31</v>
      </c>
      <c r="E31" s="49"/>
      <c r="F31" s="49">
        <v>3</v>
      </c>
      <c r="G31" s="49"/>
      <c r="H31" s="49">
        <v>8</v>
      </c>
      <c r="I31" s="49"/>
      <c r="J31" s="49">
        <v>0</v>
      </c>
      <c r="K31" s="49"/>
      <c r="L31" s="49">
        <v>0</v>
      </c>
      <c r="M31" s="49"/>
      <c r="N31" s="49">
        <v>10</v>
      </c>
      <c r="O31" s="49"/>
      <c r="P31" s="49">
        <v>52</v>
      </c>
      <c r="Q31" s="49"/>
      <c r="S31" s="9"/>
      <c r="T31" s="53" t="s">
        <v>230</v>
      </c>
      <c r="U31" s="54"/>
      <c r="V31" s="54"/>
      <c r="W31" s="54"/>
      <c r="X31" s="54"/>
      <c r="Y31" s="54"/>
      <c r="Z31" s="55"/>
      <c r="AA31" s="50">
        <v>3</v>
      </c>
      <c r="AB31" s="50"/>
      <c r="AC31" s="50">
        <v>3</v>
      </c>
      <c r="AD31" s="50"/>
      <c r="AE31" s="9"/>
      <c r="AF31" s="9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0"/>
      <c r="AY31" s="20"/>
      <c r="AZ31" s="20"/>
    </row>
    <row r="32" spans="2:52" ht="47.25" customHeight="1">
      <c r="B32" s="49">
        <v>3</v>
      </c>
      <c r="C32" s="49"/>
      <c r="D32" s="49">
        <v>30</v>
      </c>
      <c r="E32" s="49"/>
      <c r="F32" s="49">
        <v>4</v>
      </c>
      <c r="G32" s="49"/>
      <c r="H32" s="49">
        <v>8</v>
      </c>
      <c r="I32" s="49"/>
      <c r="J32" s="49">
        <v>0</v>
      </c>
      <c r="K32" s="49"/>
      <c r="L32" s="49">
        <v>0</v>
      </c>
      <c r="M32" s="49"/>
      <c r="N32" s="49">
        <v>10</v>
      </c>
      <c r="O32" s="49"/>
      <c r="P32" s="49">
        <v>52</v>
      </c>
      <c r="Q32" s="49"/>
      <c r="S32" s="9"/>
      <c r="T32" s="80" t="s">
        <v>231</v>
      </c>
      <c r="U32" s="80"/>
      <c r="V32" s="80"/>
      <c r="W32" s="80"/>
      <c r="X32" s="80"/>
      <c r="Y32" s="80"/>
      <c r="Z32" s="80"/>
      <c r="AA32" s="50">
        <v>4</v>
      </c>
      <c r="AB32" s="50"/>
      <c r="AC32" s="50">
        <v>1</v>
      </c>
      <c r="AD32" s="50"/>
      <c r="AE32" s="9"/>
      <c r="AF32" s="9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0"/>
      <c r="AY32" s="20"/>
      <c r="AZ32" s="20"/>
    </row>
    <row r="33" spans="2:53" ht="28.5" customHeight="1">
      <c r="B33" s="49">
        <v>4</v>
      </c>
      <c r="C33" s="49"/>
      <c r="D33" s="49">
        <v>24</v>
      </c>
      <c r="E33" s="49"/>
      <c r="F33" s="49">
        <v>6</v>
      </c>
      <c r="G33" s="49"/>
      <c r="H33" s="49">
        <v>6</v>
      </c>
      <c r="I33" s="49"/>
      <c r="J33" s="49">
        <v>1</v>
      </c>
      <c r="K33" s="49"/>
      <c r="L33" s="49">
        <v>5</v>
      </c>
      <c r="M33" s="49"/>
      <c r="N33" s="49">
        <v>9</v>
      </c>
      <c r="O33" s="49"/>
      <c r="P33" s="49">
        <v>51</v>
      </c>
      <c r="Q33" s="49"/>
      <c r="S33" s="9"/>
      <c r="T33" s="53" t="s">
        <v>226</v>
      </c>
      <c r="U33" s="54"/>
      <c r="V33" s="54"/>
      <c r="W33" s="54"/>
      <c r="X33" s="54"/>
      <c r="Y33" s="54"/>
      <c r="Z33" s="55"/>
      <c r="AA33" s="51">
        <v>5</v>
      </c>
      <c r="AB33" s="52"/>
      <c r="AC33" s="50">
        <v>2</v>
      </c>
      <c r="AD33" s="50"/>
      <c r="AE33" s="9"/>
      <c r="AF33" s="9"/>
      <c r="AG33" s="23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2"/>
      <c r="AY33" s="22"/>
      <c r="AZ33" s="22"/>
      <c r="BA33" s="9"/>
    </row>
    <row r="34" spans="2:52" ht="30" customHeight="1">
      <c r="B34" s="49" t="s">
        <v>38</v>
      </c>
      <c r="C34" s="49"/>
      <c r="D34" s="49">
        <f>SUM(D30:D33)</f>
        <v>117</v>
      </c>
      <c r="E34" s="49"/>
      <c r="F34" s="49">
        <f>SUM(F30:F33)</f>
        <v>14</v>
      </c>
      <c r="G34" s="49"/>
      <c r="H34" s="49">
        <f>SUM(H30:H33)</f>
        <v>30</v>
      </c>
      <c r="I34" s="49"/>
      <c r="J34" s="49">
        <f>SUM(J30:J33)</f>
        <v>1</v>
      </c>
      <c r="K34" s="49"/>
      <c r="L34" s="49">
        <f>SUM(L30:L33)</f>
        <v>5</v>
      </c>
      <c r="M34" s="49"/>
      <c r="N34" s="49">
        <f>SUM(N30:N33)</f>
        <v>39</v>
      </c>
      <c r="O34" s="49"/>
      <c r="P34" s="49">
        <f>SUM(P30:P33)</f>
        <v>206</v>
      </c>
      <c r="Q34" s="49"/>
      <c r="S34" s="9"/>
      <c r="T34" s="56" t="s">
        <v>227</v>
      </c>
      <c r="U34" s="57"/>
      <c r="V34" s="57"/>
      <c r="W34" s="57"/>
      <c r="X34" s="57"/>
      <c r="Y34" s="57"/>
      <c r="Z34" s="57"/>
      <c r="AA34" s="50">
        <v>6</v>
      </c>
      <c r="AB34" s="50"/>
      <c r="AC34" s="50">
        <v>3</v>
      </c>
      <c r="AD34" s="50"/>
      <c r="AE34" s="9"/>
      <c r="AF34" s="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2"/>
      <c r="AY34" s="22"/>
      <c r="AZ34" s="22"/>
    </row>
    <row r="35" spans="19:49" ht="23.25" customHeight="1">
      <c r="S35" s="9"/>
      <c r="T35" s="71" t="s">
        <v>229</v>
      </c>
      <c r="U35" s="72"/>
      <c r="V35" s="72"/>
      <c r="W35" s="72"/>
      <c r="X35" s="72"/>
      <c r="Y35" s="72"/>
      <c r="Z35" s="72"/>
      <c r="AA35" s="50">
        <v>7</v>
      </c>
      <c r="AB35" s="50"/>
      <c r="AC35" s="50">
        <v>3</v>
      </c>
      <c r="AD35" s="50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20:49" ht="39" customHeight="1">
      <c r="T36" s="71" t="s">
        <v>225</v>
      </c>
      <c r="U36" s="72"/>
      <c r="V36" s="72"/>
      <c r="W36" s="72"/>
      <c r="X36" s="72"/>
      <c r="Y36" s="72"/>
      <c r="Z36" s="72"/>
      <c r="AA36" s="50">
        <v>8</v>
      </c>
      <c r="AB36" s="50"/>
      <c r="AC36" s="50">
        <v>3</v>
      </c>
      <c r="AD36" s="50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8" spans="20:34" ht="14.25">
      <c r="T38" s="9"/>
      <c r="U38" s="9"/>
      <c r="V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20:34" ht="14.25"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</sheetData>
  <sheetProtection selectLockedCells="1" selectUnlockedCells="1"/>
  <mergeCells count="96">
    <mergeCell ref="T36:Z36"/>
    <mergeCell ref="AC28:AD28"/>
    <mergeCell ref="AA28:AB28"/>
    <mergeCell ref="T28:Z28"/>
    <mergeCell ref="T30:Z30"/>
    <mergeCell ref="AA31:AB31"/>
    <mergeCell ref="AA32:AB32"/>
    <mergeCell ref="T31:Z31"/>
    <mergeCell ref="T32:Z32"/>
    <mergeCell ref="AX16:BA16"/>
    <mergeCell ref="T29:AD29"/>
    <mergeCell ref="AC33:AD33"/>
    <mergeCell ref="AC32:AD32"/>
    <mergeCell ref="AC31:AD31"/>
    <mergeCell ref="AC30:AD30"/>
    <mergeCell ref="AA30:AB30"/>
    <mergeCell ref="AT16:AW16"/>
    <mergeCell ref="AB16:AF16"/>
    <mergeCell ref="AG16:AJ16"/>
    <mergeCell ref="A1:BA1"/>
    <mergeCell ref="A2:BA2"/>
    <mergeCell ref="A4:BA4"/>
    <mergeCell ref="A16:A17"/>
    <mergeCell ref="B16:F16"/>
    <mergeCell ref="G16:J16"/>
    <mergeCell ref="K16:O16"/>
    <mergeCell ref="P16:S16"/>
    <mergeCell ref="AP16:AS16"/>
    <mergeCell ref="T16:W16"/>
    <mergeCell ref="AK16:AO16"/>
    <mergeCell ref="X16:AA16"/>
    <mergeCell ref="B30:C30"/>
    <mergeCell ref="B28:C28"/>
    <mergeCell ref="D28:E28"/>
    <mergeCell ref="F28:G28"/>
    <mergeCell ref="D30:E30"/>
    <mergeCell ref="F30:G30"/>
    <mergeCell ref="L30:M30"/>
    <mergeCell ref="N30:O30"/>
    <mergeCell ref="AX28:AY28"/>
    <mergeCell ref="AG28:AW28"/>
    <mergeCell ref="AZ28:BA28"/>
    <mergeCell ref="B29:Q29"/>
    <mergeCell ref="L28:M28"/>
    <mergeCell ref="N28:O28"/>
    <mergeCell ref="P28:Q28"/>
    <mergeCell ref="H28:I28"/>
    <mergeCell ref="J28:K28"/>
    <mergeCell ref="AZ29:BA30"/>
    <mergeCell ref="B32:C32"/>
    <mergeCell ref="D32:E32"/>
    <mergeCell ref="F32:G32"/>
    <mergeCell ref="H32:I32"/>
    <mergeCell ref="J32:K32"/>
    <mergeCell ref="L32:M32"/>
    <mergeCell ref="P30:Q30"/>
    <mergeCell ref="N32:O32"/>
    <mergeCell ref="B31:C31"/>
    <mergeCell ref="D31:E31"/>
    <mergeCell ref="B34:C34"/>
    <mergeCell ref="J33:K33"/>
    <mergeCell ref="P32:Q32"/>
    <mergeCell ref="B33:C33"/>
    <mergeCell ref="D33:E33"/>
    <mergeCell ref="F33:G33"/>
    <mergeCell ref="H33:I33"/>
    <mergeCell ref="AX29:AY30"/>
    <mergeCell ref="F31:G31"/>
    <mergeCell ref="H31:I31"/>
    <mergeCell ref="N31:O31"/>
    <mergeCell ref="P31:Q31"/>
    <mergeCell ref="J31:K31"/>
    <mergeCell ref="L31:M31"/>
    <mergeCell ref="AG29:AW30"/>
    <mergeCell ref="H30:I30"/>
    <mergeCell ref="J30:K30"/>
    <mergeCell ref="D34:E34"/>
    <mergeCell ref="F34:G34"/>
    <mergeCell ref="H34:I34"/>
    <mergeCell ref="J34:K34"/>
    <mergeCell ref="AC36:AD36"/>
    <mergeCell ref="AA35:AB35"/>
    <mergeCell ref="AA36:AB36"/>
    <mergeCell ref="AC34:AD34"/>
    <mergeCell ref="AA34:AB34"/>
    <mergeCell ref="T35:Z35"/>
    <mergeCell ref="P33:Q33"/>
    <mergeCell ref="L34:M34"/>
    <mergeCell ref="N33:O33"/>
    <mergeCell ref="AC35:AD35"/>
    <mergeCell ref="AA33:AB33"/>
    <mergeCell ref="T33:Z33"/>
    <mergeCell ref="P34:Q34"/>
    <mergeCell ref="N34:O34"/>
    <mergeCell ref="T34:Z34"/>
    <mergeCell ref="L33:M33"/>
  </mergeCells>
  <printOptions/>
  <pageMargins left="0.7" right="0.7" top="0.75" bottom="0.75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2.28125" style="9" customWidth="1"/>
    <col min="2" max="2" width="42.28125" style="9" customWidth="1"/>
    <col min="3" max="3" width="5.8515625" style="9" customWidth="1"/>
    <col min="4" max="4" width="8.140625" style="9" customWidth="1"/>
    <col min="5" max="5" width="7.140625" style="9" customWidth="1"/>
    <col min="6" max="6" width="7.57421875" style="9" customWidth="1"/>
    <col min="7" max="7" width="5.8515625" style="9" customWidth="1"/>
    <col min="8" max="8" width="6.28125" style="9" customWidth="1"/>
    <col min="9" max="9" width="8.00390625" style="9" customWidth="1"/>
    <col min="10" max="10" width="7.28125" style="9" customWidth="1"/>
    <col min="11" max="11" width="4.8515625" style="9" customWidth="1"/>
    <col min="12" max="12" width="8.57421875" style="9" customWidth="1"/>
    <col min="13" max="13" width="6.00390625" style="9" customWidth="1"/>
    <col min="14" max="16384" width="8.7109375" style="9" customWidth="1"/>
  </cols>
  <sheetData>
    <row r="1" spans="1:13" ht="14.25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3" spans="1:21" ht="14.25" customHeight="1">
      <c r="A3" s="104" t="s">
        <v>48</v>
      </c>
      <c r="B3" s="104" t="s">
        <v>49</v>
      </c>
      <c r="C3" s="104" t="s">
        <v>50</v>
      </c>
      <c r="D3" s="104"/>
      <c r="E3" s="104"/>
      <c r="F3" s="104"/>
      <c r="G3" s="105" t="s">
        <v>51</v>
      </c>
      <c r="H3" s="39" t="s">
        <v>52</v>
      </c>
      <c r="I3" s="40"/>
      <c r="J3" s="41"/>
      <c r="K3" s="41"/>
      <c r="L3" s="41"/>
      <c r="M3" s="42"/>
      <c r="N3" s="104" t="s">
        <v>53</v>
      </c>
      <c r="O3" s="104"/>
      <c r="P3" s="104"/>
      <c r="Q3" s="104"/>
      <c r="R3" s="104"/>
      <c r="S3" s="104"/>
      <c r="T3" s="104"/>
      <c r="U3" s="104"/>
    </row>
    <row r="4" spans="1:21" ht="14.25" customHeight="1">
      <c r="A4" s="104"/>
      <c r="B4" s="104"/>
      <c r="C4" s="103" t="s">
        <v>54</v>
      </c>
      <c r="D4" s="103" t="s">
        <v>55</v>
      </c>
      <c r="E4" s="61" t="s">
        <v>56</v>
      </c>
      <c r="F4" s="61"/>
      <c r="G4" s="105"/>
      <c r="H4" s="103" t="s">
        <v>57</v>
      </c>
      <c r="I4" s="104" t="s">
        <v>58</v>
      </c>
      <c r="J4" s="104"/>
      <c r="K4" s="104"/>
      <c r="L4" s="104"/>
      <c r="M4" s="105" t="s">
        <v>59</v>
      </c>
      <c r="N4" s="61" t="s">
        <v>60</v>
      </c>
      <c r="O4" s="61"/>
      <c r="P4" s="61" t="s">
        <v>61</v>
      </c>
      <c r="Q4" s="61"/>
      <c r="R4" s="61" t="s">
        <v>62</v>
      </c>
      <c r="S4" s="61"/>
      <c r="T4" s="61" t="s">
        <v>63</v>
      </c>
      <c r="U4" s="61"/>
    </row>
    <row r="5" spans="1:21" ht="15.75" customHeight="1">
      <c r="A5" s="104"/>
      <c r="B5" s="104"/>
      <c r="C5" s="103"/>
      <c r="D5" s="103"/>
      <c r="E5" s="103" t="s">
        <v>64</v>
      </c>
      <c r="F5" s="103" t="s">
        <v>65</v>
      </c>
      <c r="G5" s="105"/>
      <c r="H5" s="103"/>
      <c r="I5" s="103" t="s">
        <v>66</v>
      </c>
      <c r="J5" s="104" t="s">
        <v>67</v>
      </c>
      <c r="K5" s="104"/>
      <c r="L5" s="104"/>
      <c r="M5" s="105"/>
      <c r="N5" s="5" t="s">
        <v>68</v>
      </c>
      <c r="O5" s="5" t="s">
        <v>69</v>
      </c>
      <c r="P5" s="5" t="s">
        <v>70</v>
      </c>
      <c r="Q5" s="5" t="s">
        <v>71</v>
      </c>
      <c r="R5" s="5" t="s">
        <v>72</v>
      </c>
      <c r="S5" s="5" t="s">
        <v>73</v>
      </c>
      <c r="T5" s="5" t="s">
        <v>74</v>
      </c>
      <c r="U5" s="5" t="s">
        <v>75</v>
      </c>
    </row>
    <row r="6" spans="1:21" ht="15.75" customHeight="1">
      <c r="A6" s="104"/>
      <c r="B6" s="104"/>
      <c r="C6" s="103"/>
      <c r="D6" s="103"/>
      <c r="E6" s="103"/>
      <c r="F6" s="103"/>
      <c r="G6" s="105"/>
      <c r="H6" s="103"/>
      <c r="I6" s="103"/>
      <c r="J6" s="5"/>
      <c r="K6" s="5"/>
      <c r="L6" s="5"/>
      <c r="M6" s="105"/>
      <c r="N6" s="104" t="s">
        <v>76</v>
      </c>
      <c r="O6" s="104"/>
      <c r="P6" s="104"/>
      <c r="Q6" s="104"/>
      <c r="R6" s="104"/>
      <c r="S6" s="104"/>
      <c r="T6" s="104"/>
      <c r="U6" s="104"/>
    </row>
    <row r="7" spans="1:21" ht="79.5" customHeight="1">
      <c r="A7" s="104"/>
      <c r="B7" s="104"/>
      <c r="C7" s="103"/>
      <c r="D7" s="103"/>
      <c r="E7" s="103"/>
      <c r="F7" s="103"/>
      <c r="G7" s="105"/>
      <c r="H7" s="103"/>
      <c r="I7" s="103"/>
      <c r="J7" s="43" t="s">
        <v>77</v>
      </c>
      <c r="K7" s="44" t="s">
        <v>78</v>
      </c>
      <c r="L7" s="44" t="s">
        <v>79</v>
      </c>
      <c r="M7" s="105"/>
      <c r="N7" s="5">
        <v>18</v>
      </c>
      <c r="O7" s="5">
        <v>16</v>
      </c>
      <c r="P7" s="5">
        <v>18</v>
      </c>
      <c r="Q7" s="5">
        <v>16</v>
      </c>
      <c r="R7" s="5">
        <v>18</v>
      </c>
      <c r="S7" s="5">
        <v>16</v>
      </c>
      <c r="T7" s="5">
        <v>18</v>
      </c>
      <c r="U7" s="5">
        <v>16</v>
      </c>
    </row>
    <row r="8" spans="1:21" ht="15.75" customHeight="1">
      <c r="A8" s="11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2">
        <v>7</v>
      </c>
      <c r="H8" s="5">
        <v>8</v>
      </c>
      <c r="I8" s="5">
        <v>9</v>
      </c>
      <c r="J8" s="5">
        <v>10</v>
      </c>
      <c r="K8" s="12">
        <v>11</v>
      </c>
      <c r="L8" s="12">
        <v>12</v>
      </c>
      <c r="M8" s="12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</row>
    <row r="9" spans="1:21" ht="31.5" customHeight="1">
      <c r="A9" s="100" t="s">
        <v>80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5" customHeight="1">
      <c r="A10" s="92" t="s">
        <v>81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ht="14.25">
      <c r="A11" s="5" t="s">
        <v>82</v>
      </c>
      <c r="B11" s="4" t="s">
        <v>83</v>
      </c>
      <c r="C11" s="10">
        <v>2</v>
      </c>
      <c r="D11" s="10"/>
      <c r="E11" s="10"/>
      <c r="F11" s="10"/>
      <c r="G11" s="10">
        <v>3</v>
      </c>
      <c r="H11" s="10">
        <v>108</v>
      </c>
      <c r="I11" s="10">
        <f>16*3</f>
        <v>48</v>
      </c>
      <c r="J11" s="10">
        <v>20</v>
      </c>
      <c r="K11" s="10"/>
      <c r="L11" s="10">
        <v>28</v>
      </c>
      <c r="M11" s="10">
        <f>H11-I11</f>
        <v>60</v>
      </c>
      <c r="N11" s="10"/>
      <c r="O11" s="10">
        <v>3</v>
      </c>
      <c r="P11" s="10"/>
      <c r="Q11" s="10"/>
      <c r="R11" s="10"/>
      <c r="S11" s="10"/>
      <c r="T11" s="10"/>
      <c r="U11" s="10"/>
    </row>
    <row r="12" spans="1:21" ht="14.25">
      <c r="A12" s="5" t="s">
        <v>84</v>
      </c>
      <c r="B12" s="4" t="s">
        <v>85</v>
      </c>
      <c r="C12" s="10">
        <v>1</v>
      </c>
      <c r="D12" s="10"/>
      <c r="E12" s="10"/>
      <c r="F12" s="10"/>
      <c r="G12" s="10">
        <v>3</v>
      </c>
      <c r="H12" s="10">
        <v>108</v>
      </c>
      <c r="I12" s="10">
        <f>16*3</f>
        <v>48</v>
      </c>
      <c r="J12" s="10">
        <v>32</v>
      </c>
      <c r="K12" s="10"/>
      <c r="L12" s="10">
        <v>16</v>
      </c>
      <c r="M12" s="10">
        <f>H12-I12</f>
        <v>60</v>
      </c>
      <c r="N12" s="10">
        <v>3</v>
      </c>
      <c r="O12" s="10"/>
      <c r="P12" s="10"/>
      <c r="Q12" s="10"/>
      <c r="R12" s="10"/>
      <c r="S12" s="10"/>
      <c r="T12" s="10"/>
      <c r="U12" s="10"/>
    </row>
    <row r="13" spans="1:21" ht="14.25">
      <c r="A13" s="5" t="s">
        <v>86</v>
      </c>
      <c r="B13" s="6" t="s">
        <v>87</v>
      </c>
      <c r="C13" s="10">
        <v>3.7</v>
      </c>
      <c r="D13" s="10" t="s">
        <v>88</v>
      </c>
      <c r="E13" s="10"/>
      <c r="F13" s="10"/>
      <c r="G13" s="10">
        <v>18</v>
      </c>
      <c r="H13" s="10">
        <f>288+360</f>
        <v>648</v>
      </c>
      <c r="I13" s="10">
        <v>288</v>
      </c>
      <c r="J13" s="10"/>
      <c r="K13" s="10"/>
      <c r="L13" s="10">
        <v>288</v>
      </c>
      <c r="M13" s="10">
        <f>H13-I13</f>
        <v>360</v>
      </c>
      <c r="N13" s="10"/>
      <c r="O13" s="10">
        <v>3</v>
      </c>
      <c r="P13" s="10">
        <v>3</v>
      </c>
      <c r="Q13" s="10">
        <v>3</v>
      </c>
      <c r="R13" s="10">
        <v>3</v>
      </c>
      <c r="S13" s="10">
        <v>3</v>
      </c>
      <c r="T13" s="10">
        <v>3</v>
      </c>
      <c r="U13" s="10"/>
    </row>
    <row r="14" spans="1:21" ht="14.25">
      <c r="A14" s="5" t="s">
        <v>89</v>
      </c>
      <c r="B14" s="6" t="s">
        <v>90</v>
      </c>
      <c r="C14" s="10">
        <v>3</v>
      </c>
      <c r="D14" s="10">
        <v>1.2</v>
      </c>
      <c r="E14" s="10"/>
      <c r="F14" s="10"/>
      <c r="G14" s="10">
        <v>9</v>
      </c>
      <c r="H14" s="10">
        <f>G14*36</f>
        <v>324</v>
      </c>
      <c r="I14" s="10">
        <f>G14*16</f>
        <v>144</v>
      </c>
      <c r="J14" s="10"/>
      <c r="K14" s="10"/>
      <c r="L14" s="10">
        <v>144</v>
      </c>
      <c r="M14" s="10">
        <f>H14-I14</f>
        <v>180</v>
      </c>
      <c r="N14" s="10">
        <v>3</v>
      </c>
      <c r="O14" s="10">
        <v>3</v>
      </c>
      <c r="P14" s="10">
        <v>3</v>
      </c>
      <c r="Q14" s="10"/>
      <c r="R14" s="10"/>
      <c r="S14" s="10"/>
      <c r="T14" s="10"/>
      <c r="U14" s="10"/>
    </row>
    <row r="15" spans="1:21" ht="14.25">
      <c r="A15" s="88"/>
      <c r="B15" s="86" t="s">
        <v>177</v>
      </c>
      <c r="C15" s="90"/>
      <c r="D15" s="82" t="s">
        <v>91</v>
      </c>
      <c r="E15" s="82"/>
      <c r="F15" s="82"/>
      <c r="G15" s="82">
        <v>2</v>
      </c>
      <c r="H15" s="5">
        <v>72</v>
      </c>
      <c r="I15" s="5">
        <v>72</v>
      </c>
      <c r="J15" s="5"/>
      <c r="K15" s="5"/>
      <c r="L15" s="5">
        <v>72</v>
      </c>
      <c r="M15" s="5">
        <f>H15-I15</f>
        <v>0</v>
      </c>
      <c r="N15" s="5"/>
      <c r="O15" s="5"/>
      <c r="P15" s="5"/>
      <c r="Q15" s="5"/>
      <c r="R15" s="5">
        <v>2</v>
      </c>
      <c r="S15" s="5"/>
      <c r="T15" s="5"/>
      <c r="U15" s="5"/>
    </row>
    <row r="16" spans="1:21" ht="14.25">
      <c r="A16" s="89"/>
      <c r="B16" s="87"/>
      <c r="C16" s="91"/>
      <c r="D16" s="83"/>
      <c r="E16" s="83"/>
      <c r="F16" s="83"/>
      <c r="G16" s="83"/>
      <c r="H16" s="5"/>
      <c r="I16" s="5">
        <v>328</v>
      </c>
      <c r="J16" s="5"/>
      <c r="K16" s="5"/>
      <c r="L16" s="5">
        <v>328</v>
      </c>
      <c r="M16" s="5">
        <v>0</v>
      </c>
      <c r="N16" s="5"/>
      <c r="O16" s="5"/>
      <c r="P16" s="5"/>
      <c r="Q16" s="5"/>
      <c r="R16" s="5"/>
      <c r="S16" s="5"/>
      <c r="T16" s="5"/>
      <c r="U16" s="5"/>
    </row>
    <row r="17" spans="1:21" ht="14.25">
      <c r="A17" s="92" t="s">
        <v>92</v>
      </c>
      <c r="B17" s="92"/>
      <c r="C17" s="27">
        <v>5</v>
      </c>
      <c r="D17" s="27">
        <v>7</v>
      </c>
      <c r="E17" s="27"/>
      <c r="F17" s="27"/>
      <c r="G17" s="27">
        <f>SUM(G11:G16)</f>
        <v>35</v>
      </c>
      <c r="H17" s="27">
        <f>SUM(H11:H16)</f>
        <v>1260</v>
      </c>
      <c r="I17" s="27">
        <f>SUM(I11:I15)</f>
        <v>600</v>
      </c>
      <c r="J17" s="27">
        <f>SUM(J11:J12)</f>
        <v>52</v>
      </c>
      <c r="K17" s="27"/>
      <c r="L17" s="27">
        <f>SUM(L11:L15)</f>
        <v>548</v>
      </c>
      <c r="M17" s="27">
        <f>SUM(M11:M16)</f>
        <v>660</v>
      </c>
      <c r="N17" s="27">
        <f aca="true" t="shared" si="0" ref="N17:T17">SUM(N11:N16)</f>
        <v>6</v>
      </c>
      <c r="O17" s="27">
        <f t="shared" si="0"/>
        <v>9</v>
      </c>
      <c r="P17" s="27">
        <f t="shared" si="0"/>
        <v>6</v>
      </c>
      <c r="Q17" s="27">
        <f t="shared" si="0"/>
        <v>3</v>
      </c>
      <c r="R17" s="27">
        <f t="shared" si="0"/>
        <v>5</v>
      </c>
      <c r="S17" s="27">
        <f t="shared" si="0"/>
        <v>3</v>
      </c>
      <c r="T17" s="27">
        <f t="shared" si="0"/>
        <v>3</v>
      </c>
      <c r="U17" s="10"/>
    </row>
    <row r="18" spans="1:21" ht="14.25">
      <c r="A18" s="92" t="s">
        <v>93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</row>
    <row r="19" spans="1:21" ht="14.25">
      <c r="A19" s="5" t="s">
        <v>186</v>
      </c>
      <c r="B19" s="4" t="s">
        <v>94</v>
      </c>
      <c r="C19" s="5">
        <v>3</v>
      </c>
      <c r="D19" s="5"/>
      <c r="E19" s="5"/>
      <c r="F19" s="5"/>
      <c r="G19" s="5">
        <v>2</v>
      </c>
      <c r="H19" s="5">
        <v>72</v>
      </c>
      <c r="I19" s="5">
        <f>2*18</f>
        <v>36</v>
      </c>
      <c r="J19" s="5">
        <v>20</v>
      </c>
      <c r="K19" s="5"/>
      <c r="L19" s="5">
        <v>16</v>
      </c>
      <c r="M19" s="5">
        <v>36</v>
      </c>
      <c r="N19" s="5"/>
      <c r="O19" s="5"/>
      <c r="P19" s="5">
        <v>2</v>
      </c>
      <c r="Q19" s="5"/>
      <c r="R19" s="5"/>
      <c r="S19" s="5"/>
      <c r="T19" s="5"/>
      <c r="U19" s="5"/>
    </row>
    <row r="20" spans="1:21" ht="14.25">
      <c r="A20" s="5" t="s">
        <v>187</v>
      </c>
      <c r="B20" s="4" t="s">
        <v>95</v>
      </c>
      <c r="C20" s="5">
        <v>1</v>
      </c>
      <c r="D20" s="5"/>
      <c r="E20" s="5"/>
      <c r="F20" s="5"/>
      <c r="G20" s="5">
        <v>3</v>
      </c>
      <c r="H20" s="5">
        <v>108</v>
      </c>
      <c r="I20" s="5">
        <f>3*18</f>
        <v>54</v>
      </c>
      <c r="J20" s="5">
        <v>14</v>
      </c>
      <c r="K20" s="5"/>
      <c r="L20" s="5">
        <v>40</v>
      </c>
      <c r="M20" s="5">
        <f>108-54</f>
        <v>54</v>
      </c>
      <c r="N20" s="5">
        <v>3</v>
      </c>
      <c r="O20" s="5"/>
      <c r="P20" s="5"/>
      <c r="Q20" s="5"/>
      <c r="R20" s="5"/>
      <c r="S20" s="5"/>
      <c r="T20" s="5"/>
      <c r="U20" s="5"/>
    </row>
    <row r="21" spans="1:21" ht="12.75" customHeight="1">
      <c r="A21" s="5" t="s">
        <v>188</v>
      </c>
      <c r="B21" s="6" t="s">
        <v>96</v>
      </c>
      <c r="C21" s="5">
        <v>1</v>
      </c>
      <c r="D21" s="5"/>
      <c r="E21" s="5"/>
      <c r="F21" s="5"/>
      <c r="G21" s="5">
        <v>1.5</v>
      </c>
      <c r="H21" s="5">
        <v>54</v>
      </c>
      <c r="I21" s="5">
        <v>26</v>
      </c>
      <c r="J21" s="5">
        <v>10</v>
      </c>
      <c r="K21" s="5"/>
      <c r="L21" s="5">
        <v>16</v>
      </c>
      <c r="M21" s="15">
        <f>H21-I21</f>
        <v>28</v>
      </c>
      <c r="N21" s="5">
        <v>1.5</v>
      </c>
      <c r="O21" s="5"/>
      <c r="P21" s="5"/>
      <c r="Q21" s="5"/>
      <c r="R21" s="5"/>
      <c r="S21" s="5"/>
      <c r="T21" s="5"/>
      <c r="U21" s="5"/>
    </row>
    <row r="22" spans="1:21" ht="14.25">
      <c r="A22" s="5" t="s">
        <v>189</v>
      </c>
      <c r="B22" s="6" t="s">
        <v>97</v>
      </c>
      <c r="C22" s="5">
        <v>2</v>
      </c>
      <c r="D22" s="5"/>
      <c r="E22" s="5"/>
      <c r="F22" s="5"/>
      <c r="G22" s="5">
        <v>1.5</v>
      </c>
      <c r="H22" s="5">
        <v>54</v>
      </c>
      <c r="I22" s="5">
        <v>26</v>
      </c>
      <c r="J22" s="5">
        <v>12</v>
      </c>
      <c r="K22" s="5"/>
      <c r="L22" s="5">
        <v>14</v>
      </c>
      <c r="M22" s="15">
        <f>H22-I22</f>
        <v>28</v>
      </c>
      <c r="N22" s="5"/>
      <c r="O22" s="5">
        <v>1.5</v>
      </c>
      <c r="P22" s="5"/>
      <c r="Q22" s="5"/>
      <c r="R22" s="5"/>
      <c r="S22" s="5"/>
      <c r="T22" s="5"/>
      <c r="U22" s="5"/>
    </row>
    <row r="23" spans="1:21" ht="14.25">
      <c r="A23" s="92" t="s">
        <v>92</v>
      </c>
      <c r="B23" s="92"/>
      <c r="C23" s="7">
        <f>COUNT(C19:C22)</f>
        <v>4</v>
      </c>
      <c r="D23" s="5"/>
      <c r="E23" s="5"/>
      <c r="F23" s="5"/>
      <c r="G23" s="16">
        <f aca="true" t="shared" si="1" ref="G23:N23">SUM(G19:G22)</f>
        <v>8</v>
      </c>
      <c r="H23" s="16">
        <f t="shared" si="1"/>
        <v>288</v>
      </c>
      <c r="I23" s="16">
        <f t="shared" si="1"/>
        <v>142</v>
      </c>
      <c r="J23" s="16">
        <f t="shared" si="1"/>
        <v>56</v>
      </c>
      <c r="K23" s="16">
        <f t="shared" si="1"/>
        <v>0</v>
      </c>
      <c r="L23" s="16">
        <f t="shared" si="1"/>
        <v>86</v>
      </c>
      <c r="M23" s="16">
        <f t="shared" si="1"/>
        <v>146</v>
      </c>
      <c r="N23" s="17">
        <f t="shared" si="1"/>
        <v>4.5</v>
      </c>
      <c r="O23" s="17">
        <f aca="true" t="shared" si="2" ref="O23:U23">SUM(O19:O22)</f>
        <v>1.5</v>
      </c>
      <c r="P23" s="17">
        <f t="shared" si="2"/>
        <v>2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  <c r="U23" s="17">
        <f t="shared" si="2"/>
        <v>0</v>
      </c>
    </row>
    <row r="24" spans="1:21" ht="14.25">
      <c r="A24" s="92" t="s">
        <v>98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14.25">
      <c r="A25" s="5" t="s">
        <v>99</v>
      </c>
      <c r="B25" s="4" t="s">
        <v>100</v>
      </c>
      <c r="C25" s="5"/>
      <c r="D25" s="5">
        <v>2</v>
      </c>
      <c r="E25" s="5"/>
      <c r="F25" s="5"/>
      <c r="G25" s="5">
        <v>2</v>
      </c>
      <c r="H25" s="5">
        <v>72</v>
      </c>
      <c r="I25" s="5">
        <v>36</v>
      </c>
      <c r="J25" s="5">
        <v>18</v>
      </c>
      <c r="K25" s="5"/>
      <c r="L25" s="5">
        <v>18</v>
      </c>
      <c r="M25" s="15">
        <v>36</v>
      </c>
      <c r="N25" s="5"/>
      <c r="O25" s="5">
        <v>2</v>
      </c>
      <c r="P25" s="5"/>
      <c r="Q25" s="5"/>
      <c r="R25" s="5"/>
      <c r="S25" s="5"/>
      <c r="T25" s="5"/>
      <c r="U25" s="5"/>
    </row>
    <row r="26" spans="1:21" ht="17.25" customHeight="1">
      <c r="A26" s="5" t="s">
        <v>101</v>
      </c>
      <c r="B26" s="4" t="s">
        <v>138</v>
      </c>
      <c r="C26" s="5">
        <v>1</v>
      </c>
      <c r="D26" s="5"/>
      <c r="E26" s="5"/>
      <c r="F26" s="5"/>
      <c r="G26" s="5">
        <v>3</v>
      </c>
      <c r="H26" s="5">
        <v>108</v>
      </c>
      <c r="I26" s="5">
        <v>54</v>
      </c>
      <c r="J26" s="5">
        <v>14</v>
      </c>
      <c r="K26" s="5"/>
      <c r="L26" s="5">
        <v>40</v>
      </c>
      <c r="M26" s="5">
        <f>H26-I26</f>
        <v>54</v>
      </c>
      <c r="N26" s="5">
        <v>3</v>
      </c>
      <c r="O26" s="5"/>
      <c r="P26" s="5"/>
      <c r="Q26" s="5"/>
      <c r="R26" s="5"/>
      <c r="S26" s="5"/>
      <c r="T26" s="5"/>
      <c r="U26" s="5"/>
    </row>
    <row r="27" spans="1:21" ht="14.25">
      <c r="A27" s="5" t="s">
        <v>137</v>
      </c>
      <c r="B27" s="4" t="s">
        <v>136</v>
      </c>
      <c r="C27" s="5">
        <v>7</v>
      </c>
      <c r="D27" s="5"/>
      <c r="E27" s="5"/>
      <c r="F27" s="5"/>
      <c r="G27" s="5">
        <v>5</v>
      </c>
      <c r="H27" s="5">
        <f>G27*36</f>
        <v>180</v>
      </c>
      <c r="I27" s="5">
        <v>90</v>
      </c>
      <c r="J27" s="5">
        <v>30</v>
      </c>
      <c r="K27" s="5"/>
      <c r="L27" s="5">
        <v>60</v>
      </c>
      <c r="M27" s="5">
        <v>90</v>
      </c>
      <c r="N27" s="5"/>
      <c r="O27" s="5"/>
      <c r="P27" s="5"/>
      <c r="Q27" s="5"/>
      <c r="R27" s="5"/>
      <c r="S27" s="5"/>
      <c r="T27" s="5">
        <v>5</v>
      </c>
      <c r="U27" s="5"/>
    </row>
    <row r="28" spans="1:21" ht="12.75" customHeight="1">
      <c r="A28" s="5" t="s">
        <v>148</v>
      </c>
      <c r="B28" s="4" t="s">
        <v>156</v>
      </c>
      <c r="C28" s="5">
        <v>4</v>
      </c>
      <c r="D28" s="5"/>
      <c r="E28" s="5"/>
      <c r="F28" s="5"/>
      <c r="G28" s="5">
        <v>4</v>
      </c>
      <c r="H28" s="5">
        <v>144</v>
      </c>
      <c r="I28" s="5">
        <f>4*18</f>
        <v>72</v>
      </c>
      <c r="J28" s="5">
        <v>20</v>
      </c>
      <c r="K28" s="5"/>
      <c r="L28" s="5">
        <v>52</v>
      </c>
      <c r="M28" s="5">
        <f>H28-I28</f>
        <v>72</v>
      </c>
      <c r="N28" s="5"/>
      <c r="O28" s="5"/>
      <c r="P28" s="5"/>
      <c r="Q28" s="5">
        <v>4</v>
      </c>
      <c r="R28" s="5"/>
      <c r="S28" s="5"/>
      <c r="T28" s="5"/>
      <c r="U28" s="5"/>
    </row>
    <row r="29" spans="1:21" ht="12.75" customHeight="1">
      <c r="A29" s="5" t="s">
        <v>152</v>
      </c>
      <c r="B29" s="4" t="s">
        <v>162</v>
      </c>
      <c r="C29" s="5">
        <v>5</v>
      </c>
      <c r="D29" s="5"/>
      <c r="E29" s="5"/>
      <c r="F29" s="5"/>
      <c r="G29" s="5">
        <v>3</v>
      </c>
      <c r="H29" s="5">
        <v>108</v>
      </c>
      <c r="I29" s="5">
        <v>54</v>
      </c>
      <c r="J29" s="5">
        <v>14</v>
      </c>
      <c r="K29" s="5"/>
      <c r="L29" s="5">
        <v>40</v>
      </c>
      <c r="M29" s="5">
        <v>54</v>
      </c>
      <c r="N29" s="5"/>
      <c r="O29" s="5"/>
      <c r="P29" s="5"/>
      <c r="Q29" s="5"/>
      <c r="R29" s="5">
        <v>3</v>
      </c>
      <c r="S29" s="5"/>
      <c r="T29" s="5"/>
      <c r="U29" s="5"/>
    </row>
    <row r="30" spans="1:21" ht="14.25">
      <c r="A30" s="92" t="s">
        <v>92</v>
      </c>
      <c r="B30" s="92"/>
      <c r="C30" s="7">
        <f>COUNT(C25:C29)</f>
        <v>4</v>
      </c>
      <c r="D30" s="7">
        <f>COUNT(D25:D29)</f>
        <v>1</v>
      </c>
      <c r="E30" s="5"/>
      <c r="F30" s="5"/>
      <c r="G30" s="7">
        <f aca="true" t="shared" si="3" ref="G30:U30">SUM(G25:G29)</f>
        <v>17</v>
      </c>
      <c r="H30" s="7">
        <f t="shared" si="3"/>
        <v>612</v>
      </c>
      <c r="I30" s="7">
        <f t="shared" si="3"/>
        <v>306</v>
      </c>
      <c r="J30" s="7">
        <f t="shared" si="3"/>
        <v>96</v>
      </c>
      <c r="K30" s="7">
        <f t="shared" si="3"/>
        <v>0</v>
      </c>
      <c r="L30" s="7">
        <f t="shared" si="3"/>
        <v>210</v>
      </c>
      <c r="M30" s="7">
        <f t="shared" si="3"/>
        <v>306</v>
      </c>
      <c r="N30" s="7">
        <f t="shared" si="3"/>
        <v>3</v>
      </c>
      <c r="O30" s="7">
        <f t="shared" si="3"/>
        <v>2</v>
      </c>
      <c r="P30" s="7">
        <f t="shared" si="3"/>
        <v>0</v>
      </c>
      <c r="Q30" s="7">
        <f t="shared" si="3"/>
        <v>4</v>
      </c>
      <c r="R30" s="7">
        <f t="shared" si="3"/>
        <v>3</v>
      </c>
      <c r="S30" s="7">
        <f t="shared" si="3"/>
        <v>0</v>
      </c>
      <c r="T30" s="7">
        <f t="shared" si="3"/>
        <v>5</v>
      </c>
      <c r="U30" s="7">
        <f t="shared" si="3"/>
        <v>0</v>
      </c>
    </row>
    <row r="31" spans="1:21" ht="14.25">
      <c r="A31" s="92" t="s">
        <v>102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14.25">
      <c r="A32" s="5" t="s">
        <v>190</v>
      </c>
      <c r="B32" s="4" t="s">
        <v>134</v>
      </c>
      <c r="C32" s="5">
        <v>2</v>
      </c>
      <c r="D32" s="5">
        <v>1</v>
      </c>
      <c r="E32" s="5"/>
      <c r="F32" s="5"/>
      <c r="G32" s="5">
        <v>8</v>
      </c>
      <c r="H32" s="5">
        <f>G32*36</f>
        <v>288</v>
      </c>
      <c r="I32" s="15">
        <f>8*18</f>
        <v>144</v>
      </c>
      <c r="J32" s="15">
        <v>40</v>
      </c>
      <c r="K32" s="15">
        <v>34</v>
      </c>
      <c r="L32" s="15">
        <v>70</v>
      </c>
      <c r="M32" s="15">
        <f>H32-I32</f>
        <v>144</v>
      </c>
      <c r="N32" s="5">
        <v>4</v>
      </c>
      <c r="O32" s="5">
        <v>4</v>
      </c>
      <c r="P32" s="5"/>
      <c r="Q32" s="5"/>
      <c r="R32" s="5"/>
      <c r="S32" s="5"/>
      <c r="T32" s="5"/>
      <c r="U32" s="5"/>
    </row>
    <row r="33" spans="1:21" ht="14.25">
      <c r="A33" s="5" t="s">
        <v>191</v>
      </c>
      <c r="B33" s="4" t="s">
        <v>135</v>
      </c>
      <c r="C33" s="5"/>
      <c r="D33" s="5">
        <v>1</v>
      </c>
      <c r="E33" s="5"/>
      <c r="F33" s="5"/>
      <c r="G33" s="5">
        <v>3</v>
      </c>
      <c r="H33" s="5">
        <v>108</v>
      </c>
      <c r="I33" s="5">
        <v>54</v>
      </c>
      <c r="J33" s="5">
        <v>32</v>
      </c>
      <c r="K33" s="5"/>
      <c r="L33" s="5">
        <v>22</v>
      </c>
      <c r="M33" s="5">
        <v>54</v>
      </c>
      <c r="N33" s="5">
        <v>3</v>
      </c>
      <c r="O33" s="5"/>
      <c r="P33" s="5"/>
      <c r="Q33" s="5"/>
      <c r="R33" s="5"/>
      <c r="S33" s="5"/>
      <c r="T33" s="5"/>
      <c r="U33" s="5"/>
    </row>
    <row r="34" spans="1:21" ht="14.25">
      <c r="A34" s="5" t="s">
        <v>192</v>
      </c>
      <c r="B34" s="4" t="s">
        <v>139</v>
      </c>
      <c r="C34" s="5"/>
      <c r="D34" s="5">
        <v>1</v>
      </c>
      <c r="E34" s="5"/>
      <c r="F34" s="5"/>
      <c r="G34" s="5">
        <v>3.5</v>
      </c>
      <c r="H34" s="5">
        <v>126</v>
      </c>
      <c r="I34" s="5">
        <v>64</v>
      </c>
      <c r="J34" s="5">
        <v>28</v>
      </c>
      <c r="K34" s="5"/>
      <c r="L34" s="5">
        <v>36</v>
      </c>
      <c r="M34" s="5">
        <f>H34-I34</f>
        <v>62</v>
      </c>
      <c r="N34" s="5">
        <v>3.5</v>
      </c>
      <c r="O34" s="5"/>
      <c r="P34" s="5"/>
      <c r="Q34" s="5"/>
      <c r="R34" s="5"/>
      <c r="S34" s="5"/>
      <c r="T34" s="5"/>
      <c r="U34" s="5"/>
    </row>
    <row r="35" spans="1:21" ht="14.25">
      <c r="A35" s="5" t="s">
        <v>193</v>
      </c>
      <c r="B35" s="14" t="s">
        <v>140</v>
      </c>
      <c r="C35" s="5">
        <v>1</v>
      </c>
      <c r="D35" s="5"/>
      <c r="E35" s="5"/>
      <c r="F35" s="5"/>
      <c r="G35" s="5">
        <v>3</v>
      </c>
      <c r="H35" s="5">
        <v>108</v>
      </c>
      <c r="I35" s="5">
        <v>54</v>
      </c>
      <c r="J35" s="5">
        <v>14</v>
      </c>
      <c r="K35" s="5"/>
      <c r="L35" s="5">
        <v>40</v>
      </c>
      <c r="M35" s="5">
        <v>54</v>
      </c>
      <c r="N35" s="5">
        <v>3</v>
      </c>
      <c r="O35" s="5"/>
      <c r="P35" s="5"/>
      <c r="Q35" s="5"/>
      <c r="R35" s="5"/>
      <c r="S35" s="5"/>
      <c r="T35" s="5"/>
      <c r="U35" s="5"/>
    </row>
    <row r="36" spans="1:21" ht="14.25">
      <c r="A36" s="5" t="s">
        <v>194</v>
      </c>
      <c r="B36" s="4" t="s">
        <v>141</v>
      </c>
      <c r="C36" s="5"/>
      <c r="D36" s="5">
        <v>2</v>
      </c>
      <c r="E36" s="5"/>
      <c r="F36" s="5"/>
      <c r="G36" s="5">
        <v>4</v>
      </c>
      <c r="H36" s="5">
        <v>144</v>
      </c>
      <c r="I36" s="5">
        <v>72</v>
      </c>
      <c r="J36" s="5">
        <v>32</v>
      </c>
      <c r="K36" s="5"/>
      <c r="L36" s="5">
        <v>40</v>
      </c>
      <c r="M36" s="5">
        <v>72</v>
      </c>
      <c r="N36" s="5"/>
      <c r="O36" s="5">
        <v>4</v>
      </c>
      <c r="P36" s="5"/>
      <c r="Q36" s="5"/>
      <c r="R36" s="5"/>
      <c r="S36" s="5"/>
      <c r="T36" s="5"/>
      <c r="U36" s="5"/>
    </row>
    <row r="37" spans="1:21" ht="14.25">
      <c r="A37" s="5" t="s">
        <v>195</v>
      </c>
      <c r="B37" s="4" t="s">
        <v>142</v>
      </c>
      <c r="C37" s="5">
        <v>2</v>
      </c>
      <c r="D37" s="5"/>
      <c r="E37" s="5"/>
      <c r="F37" s="5"/>
      <c r="G37" s="5">
        <v>3</v>
      </c>
      <c r="H37" s="5">
        <v>108</v>
      </c>
      <c r="I37" s="5">
        <v>54</v>
      </c>
      <c r="J37" s="5">
        <v>14</v>
      </c>
      <c r="K37" s="5"/>
      <c r="L37" s="5">
        <v>40</v>
      </c>
      <c r="M37" s="5">
        <v>54</v>
      </c>
      <c r="N37" s="5"/>
      <c r="O37" s="5">
        <v>3</v>
      </c>
      <c r="P37" s="5"/>
      <c r="Q37" s="5"/>
      <c r="R37" s="5"/>
      <c r="S37" s="5"/>
      <c r="T37" s="5"/>
      <c r="U37" s="5"/>
    </row>
    <row r="38" spans="1:21" ht="28.5">
      <c r="A38" s="5" t="s">
        <v>196</v>
      </c>
      <c r="B38" s="14" t="s">
        <v>185</v>
      </c>
      <c r="C38" s="5">
        <v>2</v>
      </c>
      <c r="D38" s="5"/>
      <c r="E38" s="5"/>
      <c r="F38" s="5"/>
      <c r="G38" s="5">
        <v>4.5</v>
      </c>
      <c r="H38" s="5">
        <f>144+18</f>
        <v>162</v>
      </c>
      <c r="I38" s="5">
        <v>82</v>
      </c>
      <c r="J38" s="5">
        <v>30</v>
      </c>
      <c r="K38" s="5"/>
      <c r="L38" s="5">
        <v>52</v>
      </c>
      <c r="M38" s="5">
        <f>H38-I38</f>
        <v>80</v>
      </c>
      <c r="N38" s="5"/>
      <c r="O38" s="5">
        <v>4.5</v>
      </c>
      <c r="P38" s="5"/>
      <c r="Q38" s="5"/>
      <c r="R38" s="5"/>
      <c r="S38" s="5"/>
      <c r="T38" s="5"/>
      <c r="U38" s="5"/>
    </row>
    <row r="39" spans="1:21" ht="28.5">
      <c r="A39" s="5" t="s">
        <v>197</v>
      </c>
      <c r="B39" s="14" t="s">
        <v>181</v>
      </c>
      <c r="C39" s="5">
        <v>4</v>
      </c>
      <c r="D39" s="5">
        <v>3</v>
      </c>
      <c r="E39" s="5"/>
      <c r="F39" s="5"/>
      <c r="G39" s="5">
        <v>8</v>
      </c>
      <c r="H39" s="5">
        <v>288</v>
      </c>
      <c r="I39" s="5">
        <v>144</v>
      </c>
      <c r="J39" s="5">
        <v>40</v>
      </c>
      <c r="K39" s="5"/>
      <c r="L39" s="5">
        <v>104</v>
      </c>
      <c r="M39" s="5">
        <f>H39-I39</f>
        <v>144</v>
      </c>
      <c r="N39" s="5"/>
      <c r="O39" s="5"/>
      <c r="P39" s="5">
        <v>4</v>
      </c>
      <c r="Q39" s="5">
        <v>4</v>
      </c>
      <c r="R39" s="32"/>
      <c r="S39" s="5"/>
      <c r="T39" s="5"/>
      <c r="U39" s="5"/>
    </row>
    <row r="40" spans="1:21" ht="14.25">
      <c r="A40" s="5" t="s">
        <v>198</v>
      </c>
      <c r="B40" s="4" t="s">
        <v>154</v>
      </c>
      <c r="C40" s="5">
        <v>4</v>
      </c>
      <c r="D40" s="5"/>
      <c r="E40" s="5"/>
      <c r="F40" s="5"/>
      <c r="G40" s="5">
        <v>5</v>
      </c>
      <c r="H40" s="5">
        <f>G40*36</f>
        <v>180</v>
      </c>
      <c r="I40" s="5">
        <f>5*18</f>
        <v>90</v>
      </c>
      <c r="J40" s="5">
        <v>30</v>
      </c>
      <c r="K40" s="5"/>
      <c r="L40" s="5">
        <v>60</v>
      </c>
      <c r="M40" s="5">
        <v>90</v>
      </c>
      <c r="N40" s="5"/>
      <c r="O40" s="5"/>
      <c r="P40" s="5"/>
      <c r="Q40" s="5">
        <v>5</v>
      </c>
      <c r="R40" s="5"/>
      <c r="S40" s="5"/>
      <c r="T40" s="5"/>
      <c r="U40" s="5"/>
    </row>
    <row r="41" spans="1:21" ht="14.25">
      <c r="A41" s="5" t="s">
        <v>199</v>
      </c>
      <c r="B41" s="4" t="s">
        <v>159</v>
      </c>
      <c r="C41" s="5">
        <v>6</v>
      </c>
      <c r="D41" s="5">
        <v>5</v>
      </c>
      <c r="E41" s="5"/>
      <c r="F41" s="5"/>
      <c r="G41" s="5">
        <v>10</v>
      </c>
      <c r="H41" s="5">
        <v>360</v>
      </c>
      <c r="I41" s="5">
        <v>180</v>
      </c>
      <c r="J41" s="5">
        <v>80</v>
      </c>
      <c r="K41" s="5"/>
      <c r="L41" s="5">
        <v>100</v>
      </c>
      <c r="M41" s="5">
        <v>180</v>
      </c>
      <c r="N41" s="5"/>
      <c r="O41" s="5"/>
      <c r="P41" s="5"/>
      <c r="Q41" s="5"/>
      <c r="R41" s="5">
        <v>5</v>
      </c>
      <c r="S41" s="5">
        <v>5</v>
      </c>
      <c r="T41" s="5"/>
      <c r="U41" s="5"/>
    </row>
    <row r="42" spans="1:21" ht="14.25">
      <c r="A42" s="5" t="s">
        <v>200</v>
      </c>
      <c r="B42" s="4" t="s">
        <v>160</v>
      </c>
      <c r="C42" s="5">
        <v>6</v>
      </c>
      <c r="D42" s="5">
        <v>5</v>
      </c>
      <c r="E42" s="5"/>
      <c r="F42" s="5"/>
      <c r="G42" s="5">
        <v>6</v>
      </c>
      <c r="H42" s="5">
        <f>G42*36</f>
        <v>216</v>
      </c>
      <c r="I42" s="5">
        <f>6*18</f>
        <v>108</v>
      </c>
      <c r="J42" s="5">
        <v>48</v>
      </c>
      <c r="K42" s="5"/>
      <c r="L42" s="5">
        <v>60</v>
      </c>
      <c r="M42" s="5">
        <v>108</v>
      </c>
      <c r="N42" s="5"/>
      <c r="O42" s="5"/>
      <c r="P42" s="5"/>
      <c r="Q42" s="5"/>
      <c r="R42" s="5">
        <v>3</v>
      </c>
      <c r="S42" s="5">
        <v>3</v>
      </c>
      <c r="T42" s="5"/>
      <c r="U42" s="5"/>
    </row>
    <row r="43" spans="1:21" ht="14.25">
      <c r="A43" s="5" t="s">
        <v>201</v>
      </c>
      <c r="B43" s="4" t="s">
        <v>161</v>
      </c>
      <c r="C43" s="5">
        <v>5</v>
      </c>
      <c r="D43" s="5"/>
      <c r="E43" s="5"/>
      <c r="F43" s="5"/>
      <c r="G43" s="5">
        <v>3</v>
      </c>
      <c r="H43" s="5">
        <f>G43*36</f>
        <v>108</v>
      </c>
      <c r="I43" s="5">
        <v>54</v>
      </c>
      <c r="J43" s="5">
        <v>14</v>
      </c>
      <c r="K43" s="5"/>
      <c r="L43" s="5">
        <v>40</v>
      </c>
      <c r="M43" s="5">
        <v>54</v>
      </c>
      <c r="N43" s="5"/>
      <c r="O43" s="5"/>
      <c r="P43" s="5"/>
      <c r="Q43" s="5"/>
      <c r="R43" s="5">
        <v>3</v>
      </c>
      <c r="S43" s="5"/>
      <c r="T43" s="5"/>
      <c r="U43" s="5"/>
    </row>
    <row r="44" spans="1:21" ht="14.25">
      <c r="A44" s="5" t="s">
        <v>202</v>
      </c>
      <c r="B44" s="4" t="s">
        <v>166</v>
      </c>
      <c r="C44" s="5"/>
      <c r="D44" s="5">
        <v>6</v>
      </c>
      <c r="E44" s="5"/>
      <c r="F44" s="5"/>
      <c r="G44" s="5">
        <v>4</v>
      </c>
      <c r="H44" s="5">
        <v>144</v>
      </c>
      <c r="I44" s="5">
        <v>72</v>
      </c>
      <c r="J44" s="5">
        <v>20</v>
      </c>
      <c r="K44" s="5"/>
      <c r="L44" s="5">
        <v>52</v>
      </c>
      <c r="M44" s="5">
        <v>72</v>
      </c>
      <c r="N44" s="5"/>
      <c r="O44" s="5"/>
      <c r="P44" s="5"/>
      <c r="Q44" s="5"/>
      <c r="R44" s="5"/>
      <c r="S44" s="5">
        <v>4</v>
      </c>
      <c r="T44" s="5"/>
      <c r="U44" s="5"/>
    </row>
    <row r="45" spans="1:21" ht="28.5">
      <c r="A45" s="5" t="s">
        <v>203</v>
      </c>
      <c r="B45" s="14" t="s">
        <v>180</v>
      </c>
      <c r="C45" s="5">
        <v>7</v>
      </c>
      <c r="D45" s="5"/>
      <c r="E45" s="5"/>
      <c r="F45" s="5"/>
      <c r="G45" s="5">
        <v>3</v>
      </c>
      <c r="H45" s="5">
        <v>108</v>
      </c>
      <c r="I45" s="5">
        <v>54</v>
      </c>
      <c r="J45" s="5">
        <v>14</v>
      </c>
      <c r="K45" s="5"/>
      <c r="L45" s="5">
        <v>40</v>
      </c>
      <c r="M45" s="5">
        <v>54</v>
      </c>
      <c r="N45" s="5"/>
      <c r="O45" s="5"/>
      <c r="P45" s="5"/>
      <c r="Q45" s="5"/>
      <c r="R45" s="5"/>
      <c r="S45" s="5"/>
      <c r="T45" s="5">
        <v>3</v>
      </c>
      <c r="U45" s="5"/>
    </row>
    <row r="46" spans="1:21" ht="14.25">
      <c r="A46" s="5" t="s">
        <v>204</v>
      </c>
      <c r="B46" s="4" t="s">
        <v>167</v>
      </c>
      <c r="C46" s="5"/>
      <c r="D46" s="5">
        <v>7</v>
      </c>
      <c r="E46" s="5"/>
      <c r="F46" s="5"/>
      <c r="G46" s="5">
        <v>3</v>
      </c>
      <c r="H46" s="5">
        <v>108</v>
      </c>
      <c r="I46" s="5">
        <v>54</v>
      </c>
      <c r="J46" s="5">
        <v>14</v>
      </c>
      <c r="K46" s="5"/>
      <c r="L46" s="5">
        <v>40</v>
      </c>
      <c r="M46" s="5">
        <v>54</v>
      </c>
      <c r="N46" s="5"/>
      <c r="O46" s="5"/>
      <c r="P46" s="5"/>
      <c r="Q46" s="5"/>
      <c r="R46" s="5"/>
      <c r="S46" s="5"/>
      <c r="T46" s="5">
        <v>3</v>
      </c>
      <c r="U46" s="5"/>
    </row>
    <row r="47" spans="1:21" ht="14.25">
      <c r="A47" s="5" t="s">
        <v>205</v>
      </c>
      <c r="B47" s="13" t="s">
        <v>179</v>
      </c>
      <c r="C47" s="5"/>
      <c r="D47" s="5">
        <v>7</v>
      </c>
      <c r="E47" s="5"/>
      <c r="F47" s="5"/>
      <c r="G47" s="5">
        <v>3</v>
      </c>
      <c r="H47" s="5">
        <v>108</v>
      </c>
      <c r="I47" s="5">
        <v>54</v>
      </c>
      <c r="J47" s="5">
        <v>14</v>
      </c>
      <c r="K47" s="5"/>
      <c r="L47" s="5">
        <v>40</v>
      </c>
      <c r="M47" s="5">
        <v>54</v>
      </c>
      <c r="N47" s="5"/>
      <c r="O47" s="5"/>
      <c r="P47" s="5"/>
      <c r="Q47" s="5"/>
      <c r="R47" s="5"/>
      <c r="S47" s="5"/>
      <c r="T47" s="5">
        <v>3</v>
      </c>
      <c r="U47" s="5"/>
    </row>
    <row r="48" spans="1:21" ht="28.5">
      <c r="A48" s="5" t="s">
        <v>206</v>
      </c>
      <c r="B48" s="18" t="s">
        <v>183</v>
      </c>
      <c r="C48" s="5"/>
      <c r="D48" s="5">
        <v>7</v>
      </c>
      <c r="E48" s="5"/>
      <c r="F48" s="5"/>
      <c r="G48" s="5">
        <v>4</v>
      </c>
      <c r="H48" s="5">
        <v>144</v>
      </c>
      <c r="I48" s="5">
        <v>72</v>
      </c>
      <c r="J48" s="5">
        <v>20</v>
      </c>
      <c r="K48" s="5"/>
      <c r="L48" s="5">
        <v>52</v>
      </c>
      <c r="M48" s="5">
        <v>72</v>
      </c>
      <c r="N48" s="5"/>
      <c r="O48" s="5"/>
      <c r="P48" s="5"/>
      <c r="Q48" s="5"/>
      <c r="R48" s="5"/>
      <c r="S48" s="5"/>
      <c r="T48" s="5">
        <v>4</v>
      </c>
      <c r="U48" s="5"/>
    </row>
    <row r="49" spans="1:21" ht="14.25">
      <c r="A49" s="5" t="s">
        <v>207</v>
      </c>
      <c r="B49" s="18" t="s">
        <v>169</v>
      </c>
      <c r="C49" s="5">
        <v>3</v>
      </c>
      <c r="D49" s="5"/>
      <c r="E49" s="5"/>
      <c r="F49" s="5"/>
      <c r="G49" s="5">
        <v>2</v>
      </c>
      <c r="H49" s="5">
        <v>72</v>
      </c>
      <c r="I49" s="5">
        <v>36</v>
      </c>
      <c r="J49" s="5">
        <v>16</v>
      </c>
      <c r="K49" s="5"/>
      <c r="L49" s="5">
        <v>20</v>
      </c>
      <c r="M49" s="5">
        <v>36</v>
      </c>
      <c r="N49" s="5"/>
      <c r="O49" s="5"/>
      <c r="P49" s="5">
        <v>2</v>
      </c>
      <c r="Q49" s="5"/>
      <c r="R49" s="5"/>
      <c r="S49" s="5"/>
      <c r="T49" s="5"/>
      <c r="U49" s="5"/>
    </row>
    <row r="50" spans="1:21" ht="28.5">
      <c r="A50" s="5" t="s">
        <v>208</v>
      </c>
      <c r="B50" s="14" t="s">
        <v>178</v>
      </c>
      <c r="C50" s="5"/>
      <c r="D50" s="5">
        <v>1</v>
      </c>
      <c r="E50" s="5"/>
      <c r="F50" s="5"/>
      <c r="G50" s="5">
        <v>3</v>
      </c>
      <c r="H50" s="5">
        <v>108</v>
      </c>
      <c r="I50" s="5">
        <v>54</v>
      </c>
      <c r="J50" s="5">
        <v>14</v>
      </c>
      <c r="K50" s="5"/>
      <c r="L50" s="5">
        <v>40</v>
      </c>
      <c r="M50" s="5">
        <v>54</v>
      </c>
      <c r="N50" s="5">
        <v>3</v>
      </c>
      <c r="O50" s="5"/>
      <c r="P50" s="5"/>
      <c r="Q50" s="5"/>
      <c r="R50" s="5"/>
      <c r="S50" s="5"/>
      <c r="T50" s="5"/>
      <c r="U50" s="5"/>
    </row>
    <row r="51" spans="1:21" ht="14.25">
      <c r="A51" s="5" t="s">
        <v>209</v>
      </c>
      <c r="B51" s="4" t="s">
        <v>171</v>
      </c>
      <c r="C51" s="5">
        <v>8</v>
      </c>
      <c r="D51" s="5"/>
      <c r="E51" s="5"/>
      <c r="F51" s="5"/>
      <c r="G51" s="5">
        <v>2</v>
      </c>
      <c r="H51" s="5">
        <v>72</v>
      </c>
      <c r="I51" s="5">
        <v>36</v>
      </c>
      <c r="J51" s="5">
        <v>14</v>
      </c>
      <c r="K51" s="5"/>
      <c r="L51" s="5">
        <v>22</v>
      </c>
      <c r="M51" s="5">
        <v>36</v>
      </c>
      <c r="N51" s="5"/>
      <c r="O51" s="5"/>
      <c r="P51" s="5"/>
      <c r="Q51" s="5"/>
      <c r="R51" s="5"/>
      <c r="S51" s="5"/>
      <c r="T51" s="5"/>
      <c r="U51" s="5">
        <v>2</v>
      </c>
    </row>
    <row r="52" spans="1:21" ht="14.25">
      <c r="A52" s="5" t="s">
        <v>210</v>
      </c>
      <c r="B52" s="4" t="s">
        <v>172</v>
      </c>
      <c r="C52" s="5">
        <v>8</v>
      </c>
      <c r="D52" s="5"/>
      <c r="E52" s="5"/>
      <c r="F52" s="5"/>
      <c r="G52" s="5">
        <v>3</v>
      </c>
      <c r="H52" s="5">
        <v>108</v>
      </c>
      <c r="I52" s="5">
        <v>54</v>
      </c>
      <c r="J52" s="5">
        <v>14</v>
      </c>
      <c r="K52" s="5"/>
      <c r="L52" s="5">
        <v>40</v>
      </c>
      <c r="M52" s="5">
        <v>54</v>
      </c>
      <c r="N52" s="5"/>
      <c r="O52" s="5"/>
      <c r="P52" s="5"/>
      <c r="Q52" s="5"/>
      <c r="R52" s="5"/>
      <c r="S52" s="5"/>
      <c r="T52" s="5"/>
      <c r="U52" s="5">
        <v>3</v>
      </c>
    </row>
    <row r="53" spans="1:23" ht="28.5">
      <c r="A53" s="5" t="s">
        <v>236</v>
      </c>
      <c r="B53" s="14" t="s">
        <v>158</v>
      </c>
      <c r="C53" s="5"/>
      <c r="D53" s="5"/>
      <c r="E53" s="5">
        <v>4</v>
      </c>
      <c r="F53" s="5"/>
      <c r="G53" s="5">
        <v>3</v>
      </c>
      <c r="H53" s="5">
        <v>108</v>
      </c>
      <c r="I53" s="5"/>
      <c r="J53" s="5"/>
      <c r="K53" s="5"/>
      <c r="L53" s="5"/>
      <c r="M53" s="5">
        <v>108</v>
      </c>
      <c r="N53" s="5"/>
      <c r="O53" s="5"/>
      <c r="P53" s="5"/>
      <c r="Q53" s="5">
        <v>3</v>
      </c>
      <c r="R53" s="5"/>
      <c r="S53" s="5"/>
      <c r="T53" s="5"/>
      <c r="U53" s="5"/>
      <c r="V53" s="106"/>
      <c r="W53" s="107"/>
    </row>
    <row r="54" spans="1:23" ht="28.5">
      <c r="A54" s="5" t="s">
        <v>237</v>
      </c>
      <c r="B54" s="14" t="s">
        <v>163</v>
      </c>
      <c r="C54" s="5"/>
      <c r="D54" s="5"/>
      <c r="E54" s="5">
        <v>6</v>
      </c>
      <c r="F54" s="5"/>
      <c r="G54" s="5">
        <v>3</v>
      </c>
      <c r="H54" s="5">
        <v>108</v>
      </c>
      <c r="I54" s="5"/>
      <c r="J54" s="5"/>
      <c r="K54" s="5"/>
      <c r="L54" s="5"/>
      <c r="M54" s="5">
        <v>108</v>
      </c>
      <c r="N54" s="5"/>
      <c r="O54" s="5"/>
      <c r="P54" s="5"/>
      <c r="Q54" s="5"/>
      <c r="R54" s="5"/>
      <c r="S54" s="5">
        <v>3</v>
      </c>
      <c r="T54" s="5"/>
      <c r="U54" s="5"/>
      <c r="V54" s="106"/>
      <c r="W54" s="107"/>
    </row>
    <row r="55" spans="1:21" ht="14.25">
      <c r="A55" s="92" t="s">
        <v>92</v>
      </c>
      <c r="B55" s="92"/>
      <c r="C55" s="7">
        <f>COUNT(C32:C54)</f>
        <v>13</v>
      </c>
      <c r="D55" s="7">
        <f>COUNT(D32:D54)</f>
        <v>12</v>
      </c>
      <c r="E55" s="7">
        <f>COUNT(E32:E54)</f>
        <v>2</v>
      </c>
      <c r="F55" s="5"/>
      <c r="G55" s="7">
        <f aca="true" t="shared" si="4" ref="G55:M55">SUM(G32:G54)</f>
        <v>94</v>
      </c>
      <c r="H55" s="7">
        <f t="shared" si="4"/>
        <v>3384</v>
      </c>
      <c r="I55" s="7">
        <f t="shared" si="4"/>
        <v>1586</v>
      </c>
      <c r="J55" s="7">
        <f t="shared" si="4"/>
        <v>542</v>
      </c>
      <c r="K55" s="7">
        <f t="shared" si="4"/>
        <v>34</v>
      </c>
      <c r="L55" s="7">
        <f t="shared" si="4"/>
        <v>1010</v>
      </c>
      <c r="M55" s="7">
        <f t="shared" si="4"/>
        <v>1798</v>
      </c>
      <c r="N55" s="7">
        <f aca="true" t="shared" si="5" ref="N55:U55">SUM(N32:N54)</f>
        <v>16.5</v>
      </c>
      <c r="O55" s="7">
        <f t="shared" si="5"/>
        <v>15.5</v>
      </c>
      <c r="P55" s="7">
        <f t="shared" si="5"/>
        <v>6</v>
      </c>
      <c r="Q55" s="7">
        <f t="shared" si="5"/>
        <v>12</v>
      </c>
      <c r="R55" s="7">
        <f t="shared" si="5"/>
        <v>11</v>
      </c>
      <c r="S55" s="7">
        <f t="shared" si="5"/>
        <v>15</v>
      </c>
      <c r="T55" s="7">
        <f t="shared" si="5"/>
        <v>13</v>
      </c>
      <c r="U55" s="7">
        <f t="shared" si="5"/>
        <v>5</v>
      </c>
    </row>
    <row r="56" spans="1:21" ht="14.25">
      <c r="A56" s="92" t="s">
        <v>103</v>
      </c>
      <c r="B56" s="92"/>
      <c r="C56" s="7">
        <f aca="true" t="shared" si="6" ref="C56:U56">C55+C30+C23+C17</f>
        <v>26</v>
      </c>
      <c r="D56" s="7">
        <f t="shared" si="6"/>
        <v>20</v>
      </c>
      <c r="E56" s="7">
        <f t="shared" si="6"/>
        <v>2</v>
      </c>
      <c r="F56" s="7">
        <f t="shared" si="6"/>
        <v>0</v>
      </c>
      <c r="G56" s="16">
        <f t="shared" si="6"/>
        <v>154</v>
      </c>
      <c r="H56" s="16">
        <f t="shared" si="6"/>
        <v>5544</v>
      </c>
      <c r="I56" s="16">
        <f t="shared" si="6"/>
        <v>2634</v>
      </c>
      <c r="J56" s="16">
        <f t="shared" si="6"/>
        <v>746</v>
      </c>
      <c r="K56" s="16">
        <f t="shared" si="6"/>
        <v>34</v>
      </c>
      <c r="L56" s="16">
        <f t="shared" si="6"/>
        <v>1854</v>
      </c>
      <c r="M56" s="16">
        <f t="shared" si="6"/>
        <v>2910</v>
      </c>
      <c r="N56" s="7">
        <f t="shared" si="6"/>
        <v>30</v>
      </c>
      <c r="O56" s="7">
        <f t="shared" si="6"/>
        <v>28</v>
      </c>
      <c r="P56" s="7">
        <f t="shared" si="6"/>
        <v>14</v>
      </c>
      <c r="Q56" s="7">
        <f t="shared" si="6"/>
        <v>19</v>
      </c>
      <c r="R56" s="7">
        <f t="shared" si="6"/>
        <v>19</v>
      </c>
      <c r="S56" s="7">
        <f t="shared" si="6"/>
        <v>18</v>
      </c>
      <c r="T56" s="7">
        <f t="shared" si="6"/>
        <v>21</v>
      </c>
      <c r="U56" s="7">
        <f t="shared" si="6"/>
        <v>5</v>
      </c>
    </row>
    <row r="57" spans="1:21" ht="14.25">
      <c r="A57" s="92" t="s">
        <v>104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ht="14.25">
      <c r="A58" s="94" t="s">
        <v>105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4.25">
      <c r="A59" s="92" t="s">
        <v>106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ht="14.25">
      <c r="A60" s="4" t="s">
        <v>107</v>
      </c>
      <c r="B60" s="4" t="s">
        <v>149</v>
      </c>
      <c r="C60" s="5"/>
      <c r="D60" s="5">
        <v>3</v>
      </c>
      <c r="E60" s="5"/>
      <c r="F60" s="5"/>
      <c r="G60" s="5">
        <v>3</v>
      </c>
      <c r="H60" s="5">
        <v>108</v>
      </c>
      <c r="I60" s="5">
        <v>54</v>
      </c>
      <c r="J60" s="5">
        <v>14</v>
      </c>
      <c r="K60" s="5"/>
      <c r="L60" s="5">
        <v>40</v>
      </c>
      <c r="M60" s="5">
        <v>54</v>
      </c>
      <c r="N60" s="5"/>
      <c r="O60" s="5"/>
      <c r="P60" s="5">
        <v>3</v>
      </c>
      <c r="Q60" s="5"/>
      <c r="R60" s="5"/>
      <c r="S60" s="5"/>
      <c r="T60" s="5"/>
      <c r="U60" s="5"/>
    </row>
    <row r="61" spans="1:21" ht="14.25">
      <c r="A61" s="4" t="s">
        <v>108</v>
      </c>
      <c r="B61" s="4" t="s">
        <v>153</v>
      </c>
      <c r="C61" s="5"/>
      <c r="D61" s="5">
        <v>4</v>
      </c>
      <c r="E61" s="5"/>
      <c r="F61" s="5"/>
      <c r="G61" s="5">
        <v>3</v>
      </c>
      <c r="H61" s="5">
        <v>108</v>
      </c>
      <c r="I61" s="5">
        <v>54</v>
      </c>
      <c r="J61" s="5">
        <v>14</v>
      </c>
      <c r="K61" s="5"/>
      <c r="L61" s="5">
        <v>40</v>
      </c>
      <c r="M61" s="5">
        <v>54</v>
      </c>
      <c r="N61" s="5"/>
      <c r="O61" s="5"/>
      <c r="P61" s="5"/>
      <c r="Q61" s="5">
        <v>3</v>
      </c>
      <c r="R61" s="5"/>
      <c r="S61" s="5"/>
      <c r="T61" s="5"/>
      <c r="U61" s="5"/>
    </row>
    <row r="62" spans="1:21" ht="14.25">
      <c r="A62" s="92" t="s">
        <v>92</v>
      </c>
      <c r="B62" s="92"/>
      <c r="C62" s="7">
        <f>COUNT(C60:C61)</f>
        <v>0</v>
      </c>
      <c r="D62" s="7">
        <f>COUNT(D60:D61)</f>
        <v>2</v>
      </c>
      <c r="E62" s="5"/>
      <c r="F62" s="5"/>
      <c r="G62" s="7">
        <f aca="true" t="shared" si="7" ref="G62:M62">SUM(G60:G61)</f>
        <v>6</v>
      </c>
      <c r="H62" s="7">
        <f t="shared" si="7"/>
        <v>216</v>
      </c>
      <c r="I62" s="7">
        <f t="shared" si="7"/>
        <v>108</v>
      </c>
      <c r="J62" s="7">
        <f t="shared" si="7"/>
        <v>28</v>
      </c>
      <c r="K62" s="7">
        <f t="shared" si="7"/>
        <v>0</v>
      </c>
      <c r="L62" s="7">
        <f t="shared" si="7"/>
        <v>80</v>
      </c>
      <c r="M62" s="7">
        <f t="shared" si="7"/>
        <v>108</v>
      </c>
      <c r="N62" s="5"/>
      <c r="O62" s="5"/>
      <c r="P62" s="7">
        <f>SUM(P60:P61)</f>
        <v>3</v>
      </c>
      <c r="Q62" s="7">
        <f>SUM(Q60:Q61)</f>
        <v>3</v>
      </c>
      <c r="R62" s="5"/>
      <c r="S62" s="5"/>
      <c r="T62" s="5"/>
      <c r="U62" s="5"/>
    </row>
    <row r="63" spans="1:21" ht="14.25">
      <c r="A63" s="92" t="s">
        <v>109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1:21" ht="14.25">
      <c r="A64" s="4" t="s">
        <v>211</v>
      </c>
      <c r="B64" s="4" t="s">
        <v>150</v>
      </c>
      <c r="C64" s="5">
        <v>3</v>
      </c>
      <c r="D64" s="5"/>
      <c r="E64" s="5"/>
      <c r="F64" s="5"/>
      <c r="G64" s="5">
        <v>3</v>
      </c>
      <c r="H64" s="5">
        <f>G64*36</f>
        <v>108</v>
      </c>
      <c r="I64" s="5">
        <f>3*18</f>
        <v>54</v>
      </c>
      <c r="J64" s="5">
        <v>20</v>
      </c>
      <c r="K64" s="5"/>
      <c r="L64" s="5">
        <v>34</v>
      </c>
      <c r="M64" s="5">
        <f>H64-I64</f>
        <v>54</v>
      </c>
      <c r="N64" s="5"/>
      <c r="O64" s="5"/>
      <c r="P64" s="5">
        <v>3</v>
      </c>
      <c r="Q64" s="5"/>
      <c r="R64" s="5"/>
      <c r="S64" s="5"/>
      <c r="T64" s="5"/>
      <c r="U64" s="5"/>
    </row>
    <row r="65" spans="1:21" ht="14.25">
      <c r="A65" s="4" t="s">
        <v>212</v>
      </c>
      <c r="B65" s="4" t="s">
        <v>151</v>
      </c>
      <c r="C65" s="5"/>
      <c r="D65" s="5">
        <v>3</v>
      </c>
      <c r="E65" s="5"/>
      <c r="F65" s="5"/>
      <c r="G65" s="5">
        <v>3</v>
      </c>
      <c r="H65" s="5">
        <v>108</v>
      </c>
      <c r="I65" s="5">
        <f>3*18</f>
        <v>54</v>
      </c>
      <c r="J65" s="5">
        <v>20</v>
      </c>
      <c r="K65" s="5"/>
      <c r="L65" s="5">
        <v>34</v>
      </c>
      <c r="M65" s="5">
        <v>54</v>
      </c>
      <c r="N65" s="5"/>
      <c r="O65" s="5"/>
      <c r="P65" s="5">
        <v>3</v>
      </c>
      <c r="Q65" s="5"/>
      <c r="R65" s="5"/>
      <c r="S65" s="5"/>
      <c r="T65" s="5"/>
      <c r="U65" s="5"/>
    </row>
    <row r="66" spans="1:21" ht="14.25">
      <c r="A66" s="4" t="s">
        <v>213</v>
      </c>
      <c r="B66" s="4" t="s">
        <v>157</v>
      </c>
      <c r="C66" s="5"/>
      <c r="D66" s="5">
        <v>4</v>
      </c>
      <c r="E66" s="5"/>
      <c r="F66" s="5"/>
      <c r="G66" s="5">
        <v>3</v>
      </c>
      <c r="H66" s="5">
        <v>108</v>
      </c>
      <c r="I66" s="5">
        <v>54</v>
      </c>
      <c r="J66" s="5">
        <v>20</v>
      </c>
      <c r="K66" s="5"/>
      <c r="L66" s="5">
        <v>34</v>
      </c>
      <c r="M66" s="5">
        <v>54</v>
      </c>
      <c r="N66" s="5"/>
      <c r="O66" s="5"/>
      <c r="P66" s="5"/>
      <c r="Q66" s="5">
        <v>3</v>
      </c>
      <c r="R66" s="5"/>
      <c r="S66" s="5"/>
      <c r="T66" s="5"/>
      <c r="U66" s="5"/>
    </row>
    <row r="67" spans="1:21" ht="14.25">
      <c r="A67" s="4" t="s">
        <v>214</v>
      </c>
      <c r="B67" s="14" t="s">
        <v>243</v>
      </c>
      <c r="C67" s="5"/>
      <c r="D67" s="5">
        <v>5</v>
      </c>
      <c r="E67" s="5"/>
      <c r="F67" s="5"/>
      <c r="G67" s="5">
        <v>3</v>
      </c>
      <c r="H67" s="5">
        <v>108</v>
      </c>
      <c r="I67" s="5">
        <v>54</v>
      </c>
      <c r="J67" s="5">
        <v>20</v>
      </c>
      <c r="K67" s="5"/>
      <c r="L67" s="5">
        <v>34</v>
      </c>
      <c r="M67" s="5">
        <v>54</v>
      </c>
      <c r="N67" s="5"/>
      <c r="O67" s="5"/>
      <c r="P67" s="5"/>
      <c r="Q67" s="5"/>
      <c r="R67" s="5">
        <v>3</v>
      </c>
      <c r="S67" s="5"/>
      <c r="T67" s="5"/>
      <c r="U67" s="5"/>
    </row>
    <row r="68" spans="1:21" ht="28.5">
      <c r="A68" s="4" t="s">
        <v>215</v>
      </c>
      <c r="B68" s="14" t="s">
        <v>242</v>
      </c>
      <c r="C68" s="5">
        <v>6</v>
      </c>
      <c r="D68" s="5"/>
      <c r="E68" s="5"/>
      <c r="F68" s="5"/>
      <c r="G68" s="5">
        <v>5</v>
      </c>
      <c r="H68" s="5">
        <f>G68*36</f>
        <v>180</v>
      </c>
      <c r="I68" s="5">
        <f>5*18</f>
        <v>90</v>
      </c>
      <c r="J68" s="5">
        <v>34</v>
      </c>
      <c r="K68" s="5"/>
      <c r="L68" s="5">
        <v>56</v>
      </c>
      <c r="M68" s="5">
        <v>90</v>
      </c>
      <c r="N68" s="5"/>
      <c r="O68" s="5"/>
      <c r="P68" s="5"/>
      <c r="Q68" s="5"/>
      <c r="R68" s="5"/>
      <c r="S68" s="5">
        <v>5</v>
      </c>
      <c r="T68" s="5"/>
      <c r="U68" s="5"/>
    </row>
    <row r="69" spans="1:21" ht="14.25">
      <c r="A69" s="4" t="s">
        <v>216</v>
      </c>
      <c r="B69" s="14" t="s">
        <v>168</v>
      </c>
      <c r="C69" s="5">
        <v>7</v>
      </c>
      <c r="D69" s="5"/>
      <c r="E69" s="5"/>
      <c r="F69" s="5"/>
      <c r="G69" s="5">
        <v>2</v>
      </c>
      <c r="H69" s="5">
        <v>72</v>
      </c>
      <c r="I69" s="5">
        <v>36</v>
      </c>
      <c r="J69" s="5">
        <v>16</v>
      </c>
      <c r="K69" s="5"/>
      <c r="L69" s="5">
        <v>20</v>
      </c>
      <c r="M69" s="5">
        <v>36</v>
      </c>
      <c r="N69" s="5"/>
      <c r="O69" s="5"/>
      <c r="P69" s="5"/>
      <c r="Q69" s="5"/>
      <c r="R69" s="5"/>
      <c r="S69" s="5"/>
      <c r="T69" s="5">
        <v>2</v>
      </c>
      <c r="U69" s="5"/>
    </row>
    <row r="70" spans="1:21" ht="28.5">
      <c r="A70" s="4" t="s">
        <v>217</v>
      </c>
      <c r="B70" s="14" t="s">
        <v>173</v>
      </c>
      <c r="C70" s="5">
        <v>8</v>
      </c>
      <c r="D70" s="5"/>
      <c r="E70" s="5"/>
      <c r="F70" s="5"/>
      <c r="G70" s="5">
        <v>6</v>
      </c>
      <c r="H70" s="5">
        <f>G70*36</f>
        <v>216</v>
      </c>
      <c r="I70" s="5">
        <f>6*18</f>
        <v>108</v>
      </c>
      <c r="J70" s="5">
        <v>52</v>
      </c>
      <c r="K70" s="5"/>
      <c r="L70" s="5">
        <v>56</v>
      </c>
      <c r="M70" s="5">
        <f>H70-I70</f>
        <v>108</v>
      </c>
      <c r="N70" s="5"/>
      <c r="O70" s="5"/>
      <c r="P70" s="5"/>
      <c r="Q70" s="5"/>
      <c r="R70" s="5"/>
      <c r="S70" s="5"/>
      <c r="T70" s="5"/>
      <c r="U70" s="5">
        <v>6</v>
      </c>
    </row>
    <row r="71" spans="1:21" ht="43.5">
      <c r="A71" s="4" t="s">
        <v>218</v>
      </c>
      <c r="B71" s="14" t="s">
        <v>182</v>
      </c>
      <c r="C71" s="26"/>
      <c r="D71" s="26">
        <v>8</v>
      </c>
      <c r="E71" s="26"/>
      <c r="F71" s="26"/>
      <c r="G71" s="5">
        <v>5</v>
      </c>
      <c r="H71" s="5">
        <f>G71*36</f>
        <v>180</v>
      </c>
      <c r="I71" s="5">
        <v>90</v>
      </c>
      <c r="J71" s="5">
        <v>30</v>
      </c>
      <c r="K71" s="5"/>
      <c r="L71" s="5">
        <v>60</v>
      </c>
      <c r="M71" s="5">
        <v>90</v>
      </c>
      <c r="N71" s="26"/>
      <c r="O71" s="26"/>
      <c r="P71" s="26"/>
      <c r="Q71" s="26"/>
      <c r="R71" s="26"/>
      <c r="S71" s="26"/>
      <c r="T71" s="26"/>
      <c r="U71" s="26">
        <v>5</v>
      </c>
    </row>
    <row r="72" spans="1:21" ht="14.25">
      <c r="A72" s="96" t="s">
        <v>92</v>
      </c>
      <c r="B72" s="96"/>
      <c r="C72" s="30">
        <f>COUNT(C64:C70)</f>
        <v>4</v>
      </c>
      <c r="D72" s="30">
        <f>COUNT(D64:D71)</f>
        <v>4</v>
      </c>
      <c r="E72" s="31"/>
      <c r="F72" s="31"/>
      <c r="G72" s="30">
        <f aca="true" t="shared" si="8" ref="G72:M72">SUM(G64:G71)</f>
        <v>30</v>
      </c>
      <c r="H72" s="30">
        <f t="shared" si="8"/>
        <v>1080</v>
      </c>
      <c r="I72" s="30">
        <f t="shared" si="8"/>
        <v>540</v>
      </c>
      <c r="J72" s="30">
        <f t="shared" si="8"/>
        <v>212</v>
      </c>
      <c r="K72" s="30">
        <f t="shared" si="8"/>
        <v>0</v>
      </c>
      <c r="L72" s="30">
        <f t="shared" si="8"/>
        <v>328</v>
      </c>
      <c r="M72" s="30">
        <f t="shared" si="8"/>
        <v>540</v>
      </c>
      <c r="N72" s="31"/>
      <c r="O72" s="31"/>
      <c r="P72" s="30">
        <f aca="true" t="shared" si="9" ref="P72:U72">SUM(P64:P71)</f>
        <v>6</v>
      </c>
      <c r="Q72" s="30">
        <f t="shared" si="9"/>
        <v>3</v>
      </c>
      <c r="R72" s="30">
        <f t="shared" si="9"/>
        <v>3</v>
      </c>
      <c r="S72" s="30">
        <f t="shared" si="9"/>
        <v>5</v>
      </c>
      <c r="T72" s="30">
        <f t="shared" si="9"/>
        <v>2</v>
      </c>
      <c r="U72" s="30">
        <f t="shared" si="9"/>
        <v>11</v>
      </c>
    </row>
    <row r="73" spans="1:21" ht="14.25">
      <c r="A73" s="101" t="s">
        <v>110</v>
      </c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</row>
    <row r="74" spans="1:25" ht="14.25">
      <c r="A74" s="37" t="s">
        <v>111</v>
      </c>
      <c r="B74" s="14" t="s">
        <v>238</v>
      </c>
      <c r="C74" s="5">
        <v>5</v>
      </c>
      <c r="D74" s="5"/>
      <c r="E74" s="5"/>
      <c r="F74" s="5"/>
      <c r="G74" s="5">
        <v>3</v>
      </c>
      <c r="H74" s="5">
        <v>108</v>
      </c>
      <c r="I74" s="5">
        <v>54</v>
      </c>
      <c r="J74" s="5">
        <v>14</v>
      </c>
      <c r="K74" s="5"/>
      <c r="L74" s="5">
        <v>40</v>
      </c>
      <c r="M74" s="5">
        <v>54</v>
      </c>
      <c r="N74" s="5"/>
      <c r="O74" s="5"/>
      <c r="P74" s="5"/>
      <c r="Q74" s="5"/>
      <c r="R74" s="5">
        <v>3</v>
      </c>
      <c r="S74" s="5"/>
      <c r="T74" s="5"/>
      <c r="U74" s="5"/>
      <c r="V74" s="84"/>
      <c r="W74" s="85"/>
      <c r="X74" s="85"/>
      <c r="Y74" s="85"/>
    </row>
    <row r="75" spans="1:25" ht="57.75">
      <c r="A75" s="37" t="s">
        <v>164</v>
      </c>
      <c r="B75" s="14" t="s">
        <v>240</v>
      </c>
      <c r="C75" s="5">
        <v>5</v>
      </c>
      <c r="D75" s="5"/>
      <c r="E75" s="5"/>
      <c r="F75" s="5"/>
      <c r="G75" s="5">
        <v>2</v>
      </c>
      <c r="H75" s="5">
        <v>72</v>
      </c>
      <c r="I75" s="5">
        <v>36</v>
      </c>
      <c r="J75" s="5">
        <v>16</v>
      </c>
      <c r="K75" s="5"/>
      <c r="L75" s="5">
        <v>20</v>
      </c>
      <c r="M75" s="5">
        <v>36</v>
      </c>
      <c r="N75" s="5"/>
      <c r="O75" s="5"/>
      <c r="P75" s="5"/>
      <c r="Q75" s="5"/>
      <c r="R75" s="5">
        <v>2</v>
      </c>
      <c r="S75" s="5"/>
      <c r="T75" s="5"/>
      <c r="U75" s="5"/>
      <c r="V75" s="84"/>
      <c r="W75" s="85"/>
      <c r="X75" s="85"/>
      <c r="Y75" s="85"/>
    </row>
    <row r="76" spans="1:25" ht="45.75" customHeight="1">
      <c r="A76" s="37" t="s">
        <v>165</v>
      </c>
      <c r="B76" s="14" t="s">
        <v>241</v>
      </c>
      <c r="C76" s="5"/>
      <c r="D76" s="5">
        <v>6</v>
      </c>
      <c r="E76" s="5"/>
      <c r="F76" s="5"/>
      <c r="G76" s="5">
        <v>3</v>
      </c>
      <c r="H76" s="5">
        <v>108</v>
      </c>
      <c r="I76" s="5">
        <v>54</v>
      </c>
      <c r="J76" s="5">
        <v>14</v>
      </c>
      <c r="K76" s="5"/>
      <c r="L76" s="5">
        <v>40</v>
      </c>
      <c r="M76" s="5">
        <v>54</v>
      </c>
      <c r="N76" s="5"/>
      <c r="O76" s="5"/>
      <c r="P76" s="5"/>
      <c r="Q76" s="5"/>
      <c r="R76" s="5"/>
      <c r="S76" s="5">
        <v>3</v>
      </c>
      <c r="T76" s="5"/>
      <c r="U76" s="5"/>
      <c r="V76" s="84"/>
      <c r="W76" s="85"/>
      <c r="X76" s="85"/>
      <c r="Y76" s="85"/>
    </row>
    <row r="77" spans="1:25" ht="57.75">
      <c r="A77" s="37" t="s">
        <v>170</v>
      </c>
      <c r="B77" s="14" t="s">
        <v>244</v>
      </c>
      <c r="C77" s="5"/>
      <c r="D77" s="5">
        <v>7</v>
      </c>
      <c r="E77" s="5"/>
      <c r="F77" s="5"/>
      <c r="G77" s="5">
        <v>2</v>
      </c>
      <c r="H77" s="5">
        <v>72</v>
      </c>
      <c r="I77" s="5">
        <v>36</v>
      </c>
      <c r="J77" s="5">
        <v>16</v>
      </c>
      <c r="K77" s="5"/>
      <c r="L77" s="5">
        <v>20</v>
      </c>
      <c r="M77" s="5">
        <v>36</v>
      </c>
      <c r="N77" s="5"/>
      <c r="O77" s="5"/>
      <c r="P77" s="5"/>
      <c r="Q77" s="5"/>
      <c r="R77" s="5"/>
      <c r="S77" s="5"/>
      <c r="T77" s="5">
        <v>2</v>
      </c>
      <c r="U77" s="5"/>
      <c r="V77" s="84"/>
      <c r="W77" s="85"/>
      <c r="X77" s="85"/>
      <c r="Y77" s="85"/>
    </row>
    <row r="78" spans="1:25" ht="75" customHeight="1">
      <c r="A78" s="37" t="s">
        <v>174</v>
      </c>
      <c r="B78" s="108" t="s">
        <v>239</v>
      </c>
      <c r="C78" s="5"/>
      <c r="D78" s="5">
        <v>6</v>
      </c>
      <c r="E78" s="5"/>
      <c r="F78" s="5"/>
      <c r="G78" s="5">
        <v>6</v>
      </c>
      <c r="H78" s="5">
        <f>G78*36</f>
        <v>216</v>
      </c>
      <c r="I78" s="5">
        <f>6*18</f>
        <v>108</v>
      </c>
      <c r="J78" s="5">
        <v>52</v>
      </c>
      <c r="K78" s="5"/>
      <c r="L78" s="5">
        <v>56</v>
      </c>
      <c r="M78" s="5">
        <f>H78-I78</f>
        <v>108</v>
      </c>
      <c r="N78" s="5"/>
      <c r="O78" s="5"/>
      <c r="P78" s="5">
        <v>3</v>
      </c>
      <c r="Q78" s="5">
        <v>3</v>
      </c>
      <c r="R78" s="5"/>
      <c r="S78" s="5"/>
      <c r="T78" s="5"/>
      <c r="U78" s="5"/>
      <c r="V78" s="84"/>
      <c r="W78" s="85"/>
      <c r="X78" s="85"/>
      <c r="Y78" s="85"/>
    </row>
    <row r="79" spans="1:25" ht="14.25">
      <c r="A79" s="92" t="s">
        <v>92</v>
      </c>
      <c r="B79" s="92"/>
      <c r="C79" s="7">
        <f>COUNT(C74:C78)</f>
        <v>2</v>
      </c>
      <c r="D79" s="7">
        <f>COUNT(D74:D78)</f>
        <v>3</v>
      </c>
      <c r="E79" s="5"/>
      <c r="F79" s="5"/>
      <c r="G79" s="7">
        <f aca="true" t="shared" si="10" ref="G79:M79">SUM(G74:G78)</f>
        <v>16</v>
      </c>
      <c r="H79" s="7">
        <f t="shared" si="10"/>
        <v>576</v>
      </c>
      <c r="I79" s="7">
        <f t="shared" si="10"/>
        <v>288</v>
      </c>
      <c r="J79" s="7">
        <f t="shared" si="10"/>
        <v>112</v>
      </c>
      <c r="K79" s="7">
        <f t="shared" si="10"/>
        <v>0</v>
      </c>
      <c r="L79" s="7">
        <f t="shared" si="10"/>
        <v>176</v>
      </c>
      <c r="M79" s="7">
        <f t="shared" si="10"/>
        <v>288</v>
      </c>
      <c r="N79" s="5"/>
      <c r="O79" s="5"/>
      <c r="P79" s="7">
        <f aca="true" t="shared" si="11" ref="P79:U79">SUM(P74:P78)</f>
        <v>3</v>
      </c>
      <c r="Q79" s="7">
        <f t="shared" si="11"/>
        <v>3</v>
      </c>
      <c r="R79" s="7">
        <f t="shared" si="11"/>
        <v>5</v>
      </c>
      <c r="S79" s="7">
        <f t="shared" si="11"/>
        <v>3</v>
      </c>
      <c r="T79" s="7">
        <f t="shared" si="11"/>
        <v>2</v>
      </c>
      <c r="U79" s="7">
        <f t="shared" si="11"/>
        <v>0</v>
      </c>
      <c r="V79" s="84"/>
      <c r="W79" s="85"/>
      <c r="X79" s="85"/>
      <c r="Y79" s="85"/>
    </row>
    <row r="80" spans="1:21" ht="14.25">
      <c r="A80" s="92" t="s">
        <v>112</v>
      </c>
      <c r="B80" s="92"/>
      <c r="C80" s="7">
        <f>C62+C72+C79</f>
        <v>6</v>
      </c>
      <c r="D80" s="7">
        <f>D62+D72+D79</f>
        <v>9</v>
      </c>
      <c r="E80" s="7"/>
      <c r="F80" s="7"/>
      <c r="G80" s="7">
        <f aca="true" t="shared" si="12" ref="G80:M80">G62+G72+G79</f>
        <v>52</v>
      </c>
      <c r="H80" s="7">
        <f t="shared" si="12"/>
        <v>1872</v>
      </c>
      <c r="I80" s="7">
        <f t="shared" si="12"/>
        <v>936</v>
      </c>
      <c r="J80" s="7">
        <f t="shared" si="12"/>
        <v>352</v>
      </c>
      <c r="K80" s="7">
        <f t="shared" si="12"/>
        <v>0</v>
      </c>
      <c r="L80" s="7">
        <f t="shared" si="12"/>
        <v>584</v>
      </c>
      <c r="M80" s="7">
        <f t="shared" si="12"/>
        <v>936</v>
      </c>
      <c r="N80" s="7"/>
      <c r="O80" s="7"/>
      <c r="P80" s="7">
        <f aca="true" t="shared" si="13" ref="P80:U80">P62+P72+P79</f>
        <v>12</v>
      </c>
      <c r="Q80" s="7">
        <f t="shared" si="13"/>
        <v>9</v>
      </c>
      <c r="R80" s="7">
        <f t="shared" si="13"/>
        <v>8</v>
      </c>
      <c r="S80" s="7">
        <f t="shared" si="13"/>
        <v>8</v>
      </c>
      <c r="T80" s="7">
        <f t="shared" si="13"/>
        <v>4</v>
      </c>
      <c r="U80" s="7">
        <f t="shared" si="13"/>
        <v>11</v>
      </c>
    </row>
    <row r="81" spans="1:21" ht="32.25" customHeight="1">
      <c r="A81" s="100" t="s">
        <v>113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4.25">
      <c r="A82" s="99" t="s">
        <v>114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1:21" ht="14.25">
      <c r="A83" s="5" t="s">
        <v>115</v>
      </c>
      <c r="B83" s="4" t="s">
        <v>228</v>
      </c>
      <c r="C83" s="5"/>
      <c r="D83" s="5">
        <v>2</v>
      </c>
      <c r="E83" s="5"/>
      <c r="F83" s="5"/>
      <c r="G83" s="5">
        <v>2</v>
      </c>
      <c r="H83" s="5">
        <v>72</v>
      </c>
      <c r="I83" s="5"/>
      <c r="J83" s="5"/>
      <c r="K83" s="5"/>
      <c r="L83" s="5"/>
      <c r="M83" s="5">
        <v>72</v>
      </c>
      <c r="N83" s="5"/>
      <c r="O83" s="5">
        <v>2</v>
      </c>
      <c r="P83" s="5"/>
      <c r="Q83" s="5"/>
      <c r="R83" s="5"/>
      <c r="S83" s="5"/>
      <c r="T83" s="5"/>
      <c r="U83" s="5"/>
    </row>
    <row r="84" spans="1:21" ht="43.5">
      <c r="A84" s="5" t="s">
        <v>116</v>
      </c>
      <c r="B84" s="14" t="s">
        <v>230</v>
      </c>
      <c r="C84" s="5"/>
      <c r="D84" s="5">
        <v>3</v>
      </c>
      <c r="E84" s="5"/>
      <c r="F84" s="5"/>
      <c r="G84" s="5">
        <v>4</v>
      </c>
      <c r="H84" s="5">
        <v>144</v>
      </c>
      <c r="I84" s="5"/>
      <c r="J84" s="5"/>
      <c r="K84" s="5"/>
      <c r="L84" s="5"/>
      <c r="M84" s="5">
        <v>144</v>
      </c>
      <c r="N84" s="5"/>
      <c r="O84" s="5"/>
      <c r="P84" s="5">
        <v>4</v>
      </c>
      <c r="Q84" s="5"/>
      <c r="R84" s="5"/>
      <c r="S84" s="5"/>
      <c r="T84" s="5"/>
      <c r="U84" s="5"/>
    </row>
    <row r="85" spans="1:21" ht="28.5">
      <c r="A85" s="5" t="s">
        <v>143</v>
      </c>
      <c r="B85" s="14" t="s">
        <v>231</v>
      </c>
      <c r="C85" s="5"/>
      <c r="D85" s="5">
        <v>4</v>
      </c>
      <c r="E85" s="5"/>
      <c r="F85" s="5"/>
      <c r="G85" s="5">
        <v>2</v>
      </c>
      <c r="H85" s="5">
        <v>72</v>
      </c>
      <c r="I85" s="5"/>
      <c r="J85" s="5"/>
      <c r="K85" s="5"/>
      <c r="L85" s="5"/>
      <c r="M85" s="5">
        <v>72</v>
      </c>
      <c r="N85" s="5"/>
      <c r="O85" s="5"/>
      <c r="P85" s="5"/>
      <c r="Q85" s="5">
        <v>2</v>
      </c>
      <c r="R85" s="5"/>
      <c r="S85" s="5"/>
      <c r="T85" s="5"/>
      <c r="U85" s="5"/>
    </row>
    <row r="86" spans="1:21" ht="30" customHeight="1">
      <c r="A86" s="5" t="s">
        <v>144</v>
      </c>
      <c r="B86" s="14" t="s">
        <v>226</v>
      </c>
      <c r="C86" s="5"/>
      <c r="D86" s="5">
        <v>5</v>
      </c>
      <c r="E86" s="5"/>
      <c r="F86" s="5"/>
      <c r="G86" s="5">
        <v>3</v>
      </c>
      <c r="H86" s="5">
        <v>108</v>
      </c>
      <c r="I86" s="5"/>
      <c r="J86" s="5"/>
      <c r="K86" s="5"/>
      <c r="L86" s="5"/>
      <c r="M86" s="5">
        <v>108</v>
      </c>
      <c r="N86" s="5"/>
      <c r="O86" s="5"/>
      <c r="P86" s="5"/>
      <c r="Q86" s="5"/>
      <c r="R86" s="5">
        <v>3</v>
      </c>
      <c r="S86" s="5"/>
      <c r="T86" s="5"/>
      <c r="U86" s="5"/>
    </row>
    <row r="87" spans="1:21" ht="28.5">
      <c r="A87" s="5" t="s">
        <v>145</v>
      </c>
      <c r="B87" s="25" t="s">
        <v>227</v>
      </c>
      <c r="C87" s="5"/>
      <c r="D87" s="5">
        <v>6</v>
      </c>
      <c r="E87" s="5"/>
      <c r="F87" s="5"/>
      <c r="G87" s="5">
        <v>4</v>
      </c>
      <c r="H87" s="5">
        <v>144</v>
      </c>
      <c r="I87" s="5"/>
      <c r="J87" s="5"/>
      <c r="K87" s="5"/>
      <c r="L87" s="5"/>
      <c r="M87" s="5">
        <v>144</v>
      </c>
      <c r="N87" s="5"/>
      <c r="O87" s="5"/>
      <c r="P87" s="5"/>
      <c r="Q87" s="5"/>
      <c r="R87" s="5"/>
      <c r="S87" s="5">
        <v>4</v>
      </c>
      <c r="T87" s="5"/>
      <c r="U87" s="5"/>
    </row>
    <row r="88" spans="1:21" ht="14.25">
      <c r="A88" s="5" t="s">
        <v>146</v>
      </c>
      <c r="B88" s="25" t="s">
        <v>229</v>
      </c>
      <c r="C88" s="5"/>
      <c r="D88" s="5">
        <v>7</v>
      </c>
      <c r="E88" s="5"/>
      <c r="F88" s="5"/>
      <c r="G88" s="5">
        <v>5</v>
      </c>
      <c r="H88" s="5">
        <v>180</v>
      </c>
      <c r="I88" s="5"/>
      <c r="J88" s="5"/>
      <c r="K88" s="5"/>
      <c r="L88" s="5"/>
      <c r="M88" s="5">
        <v>180</v>
      </c>
      <c r="N88" s="5"/>
      <c r="O88" s="5"/>
      <c r="P88" s="5"/>
      <c r="Q88" s="5"/>
      <c r="R88" s="5"/>
      <c r="S88" s="5"/>
      <c r="T88" s="5">
        <v>5</v>
      </c>
      <c r="U88" s="5"/>
    </row>
    <row r="89" spans="1:21" ht="14.25">
      <c r="A89" s="5" t="s">
        <v>147</v>
      </c>
      <c r="B89" s="25" t="s">
        <v>225</v>
      </c>
      <c r="C89" s="5"/>
      <c r="D89" s="5">
        <v>8</v>
      </c>
      <c r="E89" s="5"/>
      <c r="F89" s="5"/>
      <c r="G89" s="5">
        <v>5</v>
      </c>
      <c r="H89" s="5">
        <v>180</v>
      </c>
      <c r="I89" s="5"/>
      <c r="J89" s="5"/>
      <c r="K89" s="5"/>
      <c r="L89" s="5"/>
      <c r="M89" s="5">
        <v>180</v>
      </c>
      <c r="N89" s="5"/>
      <c r="O89" s="5"/>
      <c r="P89" s="5"/>
      <c r="Q89" s="5"/>
      <c r="R89" s="5"/>
      <c r="S89" s="5"/>
      <c r="T89" s="5"/>
      <c r="U89" s="5">
        <v>5</v>
      </c>
    </row>
    <row r="90" spans="1:21" ht="14.25">
      <c r="A90" s="92" t="s">
        <v>117</v>
      </c>
      <c r="B90" s="92"/>
      <c r="C90" s="7">
        <v>0</v>
      </c>
      <c r="D90" s="7">
        <f>COUNT(D83:D89)</f>
        <v>7</v>
      </c>
      <c r="E90" s="5"/>
      <c r="F90" s="5"/>
      <c r="G90" s="7">
        <f>SUM(G83:G89)</f>
        <v>25</v>
      </c>
      <c r="H90" s="7">
        <f aca="true" t="shared" si="14" ref="H90:O90">SUM(H83:H89)</f>
        <v>900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900</v>
      </c>
      <c r="N90" s="5"/>
      <c r="O90" s="7">
        <f t="shared" si="14"/>
        <v>2</v>
      </c>
      <c r="P90" s="7">
        <f aca="true" t="shared" si="15" ref="P90:U90">SUM(P83:P89)</f>
        <v>4</v>
      </c>
      <c r="Q90" s="7">
        <f t="shared" si="15"/>
        <v>2</v>
      </c>
      <c r="R90" s="7">
        <f t="shared" si="15"/>
        <v>3</v>
      </c>
      <c r="S90" s="7">
        <f t="shared" si="15"/>
        <v>4</v>
      </c>
      <c r="T90" s="7">
        <f t="shared" si="15"/>
        <v>5</v>
      </c>
      <c r="U90" s="7">
        <f t="shared" si="15"/>
        <v>5</v>
      </c>
    </row>
    <row r="91" spans="1:21" ht="32.25" customHeight="1">
      <c r="A91" s="100" t="s">
        <v>118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1:21" ht="14.25">
      <c r="A92" s="99" t="s">
        <v>119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1:21" ht="27" customHeight="1">
      <c r="A93" s="5" t="s">
        <v>120</v>
      </c>
      <c r="B93" s="109" t="s">
        <v>46</v>
      </c>
      <c r="C93" s="19"/>
      <c r="D93" s="19"/>
      <c r="E93" s="19"/>
      <c r="F93" s="19"/>
      <c r="G93" s="38">
        <v>9</v>
      </c>
      <c r="H93" s="38">
        <v>324</v>
      </c>
      <c r="I93" s="38"/>
      <c r="J93" s="38"/>
      <c r="K93" s="38"/>
      <c r="L93" s="38"/>
      <c r="M93" s="38">
        <v>324</v>
      </c>
      <c r="N93" s="5"/>
      <c r="O93" s="5"/>
      <c r="P93" s="5"/>
      <c r="Q93" s="5"/>
      <c r="R93" s="5"/>
      <c r="S93" s="5"/>
      <c r="T93" s="5"/>
      <c r="U93" s="5">
        <v>9</v>
      </c>
    </row>
    <row r="94" spans="1:21" ht="28.5" customHeight="1">
      <c r="A94" s="92" t="s">
        <v>121</v>
      </c>
      <c r="B94" s="92"/>
      <c r="C94" s="4"/>
      <c r="D94" s="4"/>
      <c r="E94" s="4"/>
      <c r="F94" s="4"/>
      <c r="G94" s="7">
        <f>SUM(G93:G93)</f>
        <v>9</v>
      </c>
      <c r="H94" s="7">
        <f>SUM(H93:H93)</f>
        <v>324</v>
      </c>
      <c r="I94" s="5"/>
      <c r="J94" s="5"/>
      <c r="K94" s="5"/>
      <c r="L94" s="7"/>
      <c r="M94" s="7">
        <f>SUM(M93:M93)</f>
        <v>324</v>
      </c>
      <c r="N94" s="5"/>
      <c r="O94" s="5"/>
      <c r="P94" s="5"/>
      <c r="Q94" s="5"/>
      <c r="R94" s="5"/>
      <c r="S94" s="5"/>
      <c r="T94" s="5"/>
      <c r="U94" s="7">
        <v>9</v>
      </c>
    </row>
    <row r="95" spans="1:21" ht="14.25">
      <c r="A95" s="92" t="s">
        <v>122</v>
      </c>
      <c r="B95" s="92"/>
      <c r="C95" s="4"/>
      <c r="D95" s="4"/>
      <c r="E95" s="4"/>
      <c r="F95" s="4"/>
      <c r="G95" s="28">
        <f aca="true" t="shared" si="16" ref="G95:U95">G94+G90+G80+G56</f>
        <v>240</v>
      </c>
      <c r="H95" s="29">
        <f t="shared" si="16"/>
        <v>8640</v>
      </c>
      <c r="I95" s="29">
        <f t="shared" si="16"/>
        <v>3570</v>
      </c>
      <c r="J95" s="29">
        <f t="shared" si="16"/>
        <v>1098</v>
      </c>
      <c r="K95" s="27">
        <f t="shared" si="16"/>
        <v>34</v>
      </c>
      <c r="L95" s="27">
        <f t="shared" si="16"/>
        <v>2438</v>
      </c>
      <c r="M95" s="27">
        <f t="shared" si="16"/>
        <v>5070</v>
      </c>
      <c r="N95" s="27">
        <f t="shared" si="16"/>
        <v>30</v>
      </c>
      <c r="O95" s="27">
        <f t="shared" si="16"/>
        <v>30</v>
      </c>
      <c r="P95" s="27">
        <f t="shared" si="16"/>
        <v>30</v>
      </c>
      <c r="Q95" s="27">
        <f t="shared" si="16"/>
        <v>30</v>
      </c>
      <c r="R95" s="27">
        <f t="shared" si="16"/>
        <v>30</v>
      </c>
      <c r="S95" s="27">
        <f t="shared" si="16"/>
        <v>30</v>
      </c>
      <c r="T95" s="27">
        <f t="shared" si="16"/>
        <v>30</v>
      </c>
      <c r="U95" s="27">
        <f t="shared" si="16"/>
        <v>30</v>
      </c>
    </row>
    <row r="96" spans="1:21" ht="14.25">
      <c r="A96" s="95" t="s">
        <v>123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7"/>
    </row>
    <row r="97" spans="1:21" ht="14.25">
      <c r="A97" s="4"/>
      <c r="B97" s="4"/>
      <c r="C97" s="4"/>
      <c r="D97" s="4"/>
      <c r="E97" s="4"/>
      <c r="F97" s="4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4.25">
      <c r="A98" s="4"/>
      <c r="B98" s="4"/>
      <c r="C98" s="27"/>
      <c r="D98" s="27"/>
      <c r="E98" s="27"/>
      <c r="F98" s="3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ht="14.25">
      <c r="A99" s="4"/>
      <c r="B99" s="8" t="s">
        <v>124</v>
      </c>
      <c r="C99" s="27">
        <f>SUM(C17+C23+C30+C55+C72+C79)</f>
        <v>32</v>
      </c>
      <c r="D99" s="27"/>
      <c r="E99" s="27"/>
      <c r="F99" s="27"/>
      <c r="G99" s="45"/>
      <c r="H99" s="45"/>
      <c r="I99" s="45"/>
      <c r="J99" s="45"/>
      <c r="K99" s="45"/>
      <c r="L99" s="45"/>
      <c r="M99" s="45"/>
      <c r="N99" s="45">
        <v>5</v>
      </c>
      <c r="O99" s="45">
        <v>5</v>
      </c>
      <c r="P99" s="45">
        <v>5</v>
      </c>
      <c r="Q99" s="45">
        <v>3</v>
      </c>
      <c r="R99" s="45">
        <v>4</v>
      </c>
      <c r="S99" s="45">
        <v>3</v>
      </c>
      <c r="T99" s="45">
        <v>4</v>
      </c>
      <c r="U99" s="45">
        <v>3</v>
      </c>
    </row>
    <row r="100" spans="1:21" ht="14.25">
      <c r="A100" s="4"/>
      <c r="B100" s="8" t="s">
        <v>125</v>
      </c>
      <c r="C100" s="27"/>
      <c r="D100" s="27">
        <f>SUM(D17+D30+D55+D62+D72+D79+D90)</f>
        <v>36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>
        <v>5</v>
      </c>
      <c r="O100" s="27">
        <v>5</v>
      </c>
      <c r="P100" s="27">
        <v>4</v>
      </c>
      <c r="Q100" s="27">
        <v>4</v>
      </c>
      <c r="R100" s="27">
        <v>6</v>
      </c>
      <c r="S100" s="27">
        <v>4</v>
      </c>
      <c r="T100" s="27">
        <v>5</v>
      </c>
      <c r="U100" s="27">
        <v>3</v>
      </c>
    </row>
    <row r="101" spans="1:21" ht="14.25">
      <c r="A101" s="4"/>
      <c r="B101" s="8" t="s">
        <v>126</v>
      </c>
      <c r="C101" s="27"/>
      <c r="D101" s="27"/>
      <c r="E101" s="27">
        <v>2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>
        <v>1</v>
      </c>
      <c r="R101" s="27"/>
      <c r="S101" s="27">
        <v>1</v>
      </c>
      <c r="T101" s="27"/>
      <c r="U101" s="27"/>
    </row>
    <row r="102" spans="1:21" ht="14.25">
      <c r="A102" s="4"/>
      <c r="B102" s="8" t="s">
        <v>127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4" spans="1:7" ht="14.25">
      <c r="A104" s="9" t="s">
        <v>219</v>
      </c>
      <c r="C104" s="9" t="s">
        <v>128</v>
      </c>
      <c r="G104" s="9" t="s">
        <v>184</v>
      </c>
    </row>
    <row r="105" spans="1:7" ht="33" customHeight="1">
      <c r="A105" s="9" t="s">
        <v>220</v>
      </c>
      <c r="C105" s="9" t="s">
        <v>128</v>
      </c>
      <c r="G105" s="9" t="s">
        <v>175</v>
      </c>
    </row>
    <row r="106" spans="1:8" ht="45" customHeight="1">
      <c r="A106" s="81" t="s">
        <v>221</v>
      </c>
      <c r="B106" s="81"/>
      <c r="C106" s="81"/>
      <c r="D106" s="81"/>
      <c r="E106" s="81"/>
      <c r="F106" s="81"/>
      <c r="G106" s="93"/>
      <c r="H106" s="93"/>
    </row>
    <row r="107" ht="42" customHeight="1"/>
  </sheetData>
  <sheetProtection selectLockedCells="1" selectUnlockedCells="1"/>
  <mergeCells count="59">
    <mergeCell ref="I4:L4"/>
    <mergeCell ref="P4:Q4"/>
    <mergeCell ref="R4:S4"/>
    <mergeCell ref="I5:I7"/>
    <mergeCell ref="V53:W54"/>
    <mergeCell ref="J5:L5"/>
    <mergeCell ref="N6:U6"/>
    <mergeCell ref="M4:M7"/>
    <mergeCell ref="N4:O4"/>
    <mergeCell ref="A10:U10"/>
    <mergeCell ref="A3:A7"/>
    <mergeCell ref="B3:B7"/>
    <mergeCell ref="N3:U3"/>
    <mergeCell ref="C4:C7"/>
    <mergeCell ref="A57:U57"/>
    <mergeCell ref="A23:B23"/>
    <mergeCell ref="A24:U24"/>
    <mergeCell ref="A30:B30"/>
    <mergeCell ref="A31:U31"/>
    <mergeCell ref="A17:B17"/>
    <mergeCell ref="A18:U18"/>
    <mergeCell ref="A9:U9"/>
    <mergeCell ref="D4:D7"/>
    <mergeCell ref="E4:F4"/>
    <mergeCell ref="C3:F3"/>
    <mergeCell ref="G3:G7"/>
    <mergeCell ref="A55:B55"/>
    <mergeCell ref="T4:U4"/>
    <mergeCell ref="E5:E7"/>
    <mergeCell ref="F5:F7"/>
    <mergeCell ref="H4:H7"/>
    <mergeCell ref="A81:U81"/>
    <mergeCell ref="A59:U59"/>
    <mergeCell ref="A62:B62"/>
    <mergeCell ref="A63:U63"/>
    <mergeCell ref="A72:B72"/>
    <mergeCell ref="A73:U73"/>
    <mergeCell ref="A79:B79"/>
    <mergeCell ref="A80:B80"/>
    <mergeCell ref="G106:H106"/>
    <mergeCell ref="A58:U58"/>
    <mergeCell ref="A96:U96"/>
    <mergeCell ref="A1:M1"/>
    <mergeCell ref="A94:B94"/>
    <mergeCell ref="A95:B95"/>
    <mergeCell ref="A82:U82"/>
    <mergeCell ref="A90:B90"/>
    <mergeCell ref="A91:U91"/>
    <mergeCell ref="A92:U92"/>
    <mergeCell ref="A106:F106"/>
    <mergeCell ref="G15:G16"/>
    <mergeCell ref="V74:Y79"/>
    <mergeCell ref="B15:B16"/>
    <mergeCell ref="A15:A16"/>
    <mergeCell ref="C15:C16"/>
    <mergeCell ref="D15:D16"/>
    <mergeCell ref="E15:E16"/>
    <mergeCell ref="F15:F16"/>
    <mergeCell ref="A56:B5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 Am I</dc:creator>
  <cp:keywords/>
  <dc:description/>
  <cp:lastModifiedBy>user</cp:lastModifiedBy>
  <cp:lastPrinted>2022-08-18T01:17:15Z</cp:lastPrinted>
  <dcterms:created xsi:type="dcterms:W3CDTF">2015-06-05T15:19:34Z</dcterms:created>
  <dcterms:modified xsi:type="dcterms:W3CDTF">2023-08-25T00:28:38Z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